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 tabRatio="780" firstSheet="4" activeTab="14"/>
  </bookViews>
  <sheets>
    <sheet name="День 1" sheetId="1" r:id="rId1"/>
    <sheet name="День 2" sheetId="2" r:id="rId2"/>
    <sheet name="День 3" sheetId="3" r:id="rId3"/>
    <sheet name="День 4" sheetId="4" r:id="rId4"/>
    <sheet name="День 5" sheetId="5" r:id="rId5"/>
    <sheet name="День 6" sheetId="6" r:id="rId6"/>
    <sheet name="День 7" sheetId="7" r:id="rId7"/>
    <sheet name="День 8" sheetId="8" r:id="rId8"/>
    <sheet name="День 9" sheetId="9" r:id="rId9"/>
    <sheet name="День 10" sheetId="10" r:id="rId10"/>
    <sheet name="Средний показатель" sheetId="13" r:id="rId11"/>
    <sheet name="Калорийность" sheetId="14" r:id="rId12"/>
    <sheet name="Белки" sheetId="15" r:id="rId13"/>
    <sheet name="Жиры" sheetId="16" r:id="rId14"/>
    <sheet name="Углеводы" sheetId="17" r:id="rId15"/>
  </sheets>
  <calcPr calcId="145621"/>
</workbook>
</file>

<file path=xl/calcChain.xml><?xml version="1.0" encoding="utf-8"?>
<calcChain xmlns="http://schemas.openxmlformats.org/spreadsheetml/2006/main">
  <c r="B4" i="17" l="1"/>
  <c r="B4" i="16"/>
  <c r="B4" i="15"/>
  <c r="B4" i="14"/>
  <c r="F17" i="13"/>
  <c r="F16" i="13"/>
  <c r="B2" i="13"/>
  <c r="F2" i="13"/>
  <c r="B17" i="13"/>
  <c r="B16" i="13"/>
  <c r="E2" i="13"/>
  <c r="D2" i="13"/>
  <c r="C2" i="13"/>
  <c r="G23" i="1"/>
  <c r="F23" i="1"/>
  <c r="E23" i="1"/>
  <c r="D23" i="1"/>
  <c r="C23" i="1"/>
  <c r="G24" i="4"/>
  <c r="F24" i="4"/>
  <c r="E24" i="4"/>
  <c r="D24" i="4"/>
  <c r="C24" i="4"/>
  <c r="G14" i="4"/>
  <c r="F14" i="4"/>
  <c r="E14" i="4"/>
  <c r="D14" i="4"/>
  <c r="G13" i="1"/>
  <c r="F13" i="1"/>
  <c r="E13" i="1"/>
  <c r="D13" i="1"/>
  <c r="G13" i="5" l="1"/>
  <c r="F13" i="5"/>
  <c r="E13" i="5"/>
  <c r="D13" i="5"/>
  <c r="C13" i="5"/>
  <c r="G14" i="6" l="1"/>
  <c r="F14" i="6"/>
  <c r="E14" i="6"/>
  <c r="D14" i="6"/>
  <c r="C24" i="6"/>
  <c r="B9" i="15" l="1"/>
  <c r="D24" i="6"/>
  <c r="B9" i="16"/>
  <c r="E24" i="6"/>
  <c r="F24" i="6"/>
  <c r="B9" i="17"/>
  <c r="G24" i="6"/>
  <c r="B9" i="14"/>
  <c r="C22" i="1"/>
  <c r="G22" i="1" l="1"/>
  <c r="F22" i="1"/>
  <c r="E22" i="1"/>
  <c r="D22" i="1"/>
  <c r="G22" i="10"/>
  <c r="F22" i="10"/>
  <c r="E22" i="10"/>
  <c r="D22" i="10"/>
  <c r="C22" i="10"/>
  <c r="G13" i="10"/>
  <c r="B13" i="14" s="1"/>
  <c r="C13" i="14" s="1"/>
  <c r="F13" i="10"/>
  <c r="B13" i="17" s="1"/>
  <c r="C13" i="17" s="1"/>
  <c r="E13" i="10"/>
  <c r="B13" i="16" s="1"/>
  <c r="C13" i="16" s="1"/>
  <c r="D13" i="10"/>
  <c r="B13" i="15" s="1"/>
  <c r="C13" i="15" s="1"/>
  <c r="C13" i="10"/>
  <c r="B3" i="10"/>
  <c r="B2" i="10"/>
  <c r="G22" i="9"/>
  <c r="F22" i="9"/>
  <c r="E22" i="9"/>
  <c r="D22" i="9"/>
  <c r="C22" i="9"/>
  <c r="G13" i="9"/>
  <c r="B12" i="14" s="1"/>
  <c r="C12" i="14" s="1"/>
  <c r="F13" i="9"/>
  <c r="B12" i="17" s="1"/>
  <c r="C12" i="17" s="1"/>
  <c r="E13" i="9"/>
  <c r="B12" i="16" s="1"/>
  <c r="C12" i="16" s="1"/>
  <c r="D13" i="9"/>
  <c r="B12" i="15" s="1"/>
  <c r="C12" i="15" s="1"/>
  <c r="C13" i="9"/>
  <c r="B3" i="9"/>
  <c r="B2" i="9"/>
  <c r="G22" i="8"/>
  <c r="F22" i="8"/>
  <c r="E22" i="8"/>
  <c r="D22" i="8"/>
  <c r="C22" i="8"/>
  <c r="G13" i="8"/>
  <c r="B11" i="14" s="1"/>
  <c r="C11" i="14" s="1"/>
  <c r="F13" i="8"/>
  <c r="B11" i="17" s="1"/>
  <c r="C11" i="17" s="1"/>
  <c r="E13" i="8"/>
  <c r="B11" i="16" s="1"/>
  <c r="C11" i="16" s="1"/>
  <c r="D13" i="8"/>
  <c r="B11" i="15" s="1"/>
  <c r="C11" i="15" s="1"/>
  <c r="B3" i="8"/>
  <c r="B2" i="8"/>
  <c r="G23" i="7"/>
  <c r="F23" i="7"/>
  <c r="E23" i="7"/>
  <c r="D23" i="7"/>
  <c r="C23" i="7"/>
  <c r="G14" i="7"/>
  <c r="B10" i="14" s="1"/>
  <c r="C10" i="14" s="1"/>
  <c r="F14" i="7"/>
  <c r="B10" i="17" s="1"/>
  <c r="C10" i="17" s="1"/>
  <c r="E14" i="7"/>
  <c r="B10" i="16" s="1"/>
  <c r="C10" i="16" s="1"/>
  <c r="D14" i="7"/>
  <c r="B10" i="15" s="1"/>
  <c r="C10" i="15" s="1"/>
  <c r="C14" i="7"/>
  <c r="B3" i="7"/>
  <c r="B2" i="7"/>
  <c r="G23" i="6"/>
  <c r="F23" i="6"/>
  <c r="E23" i="6"/>
  <c r="D23" i="6"/>
  <c r="C23" i="6"/>
  <c r="C9" i="14"/>
  <c r="C9" i="17"/>
  <c r="C9" i="16"/>
  <c r="C9" i="15"/>
  <c r="B3" i="6"/>
  <c r="B2" i="6"/>
  <c r="G22" i="5"/>
  <c r="F22" i="5"/>
  <c r="E22" i="5"/>
  <c r="D22" i="5"/>
  <c r="C22" i="5"/>
  <c r="B8" i="14"/>
  <c r="C8" i="14" s="1"/>
  <c r="B8" i="17"/>
  <c r="C8" i="17" s="1"/>
  <c r="B8" i="16"/>
  <c r="C8" i="16" s="1"/>
  <c r="B8" i="15"/>
  <c r="C8" i="15" s="1"/>
  <c r="B3" i="5"/>
  <c r="B2" i="5"/>
  <c r="G23" i="4"/>
  <c r="F23" i="4"/>
  <c r="E23" i="4"/>
  <c r="D23" i="4"/>
  <c r="C23" i="4"/>
  <c r="B7" i="14"/>
  <c r="C7" i="14" s="1"/>
  <c r="B7" i="17"/>
  <c r="C7" i="17" s="1"/>
  <c r="B7" i="16"/>
  <c r="C7" i="16" s="1"/>
  <c r="B7" i="15"/>
  <c r="C7" i="15" s="1"/>
  <c r="B3" i="4"/>
  <c r="B2" i="4"/>
  <c r="G22" i="3"/>
  <c r="F22" i="3"/>
  <c r="E22" i="3"/>
  <c r="D22" i="3"/>
  <c r="C22" i="3"/>
  <c r="G13" i="3"/>
  <c r="B6" i="14" s="1"/>
  <c r="C6" i="14" s="1"/>
  <c r="F13" i="3"/>
  <c r="B6" i="17" s="1"/>
  <c r="C6" i="17" s="1"/>
  <c r="E13" i="3"/>
  <c r="B6" i="16" s="1"/>
  <c r="C6" i="16" s="1"/>
  <c r="D13" i="3"/>
  <c r="B6" i="15" s="1"/>
  <c r="C6" i="15" s="1"/>
  <c r="B3" i="3"/>
  <c r="B2" i="3"/>
  <c r="B3" i="2"/>
  <c r="B2" i="2"/>
  <c r="G22" i="2"/>
  <c r="F22" i="2"/>
  <c r="E7" i="13" s="1"/>
  <c r="E22" i="2"/>
  <c r="D22" i="2"/>
  <c r="C7" i="13" s="1"/>
  <c r="C22" i="2"/>
  <c r="G13" i="2"/>
  <c r="F13" i="2"/>
  <c r="E13" i="2"/>
  <c r="B5" i="16" s="1"/>
  <c r="C5" i="16" s="1"/>
  <c r="D13" i="2"/>
  <c r="B5" i="15" s="1"/>
  <c r="C5" i="15" s="1"/>
  <c r="C13" i="2"/>
  <c r="C4" i="17" l="1"/>
  <c r="E4" i="13"/>
  <c r="C4" i="14"/>
  <c r="B4" i="13"/>
  <c r="D7" i="13"/>
  <c r="D9" i="13" s="1"/>
  <c r="F6" i="14"/>
  <c r="G6" i="14" s="1"/>
  <c r="F19" i="13"/>
  <c r="F7" i="13"/>
  <c r="F9" i="13" s="1"/>
  <c r="B7" i="13"/>
  <c r="B9" i="13" s="1"/>
  <c r="B19" i="13"/>
  <c r="B5" i="17"/>
  <c r="C5" i="17" s="1"/>
  <c r="B5" i="14"/>
  <c r="C5" i="14" s="1"/>
  <c r="F4" i="13"/>
  <c r="C4" i="16"/>
  <c r="D4" i="13"/>
  <c r="C4" i="15"/>
  <c r="C4" i="13"/>
  <c r="C24" i="7"/>
  <c r="C23" i="9"/>
  <c r="C23" i="8"/>
  <c r="C23" i="3"/>
  <c r="G23" i="3"/>
  <c r="C23" i="5"/>
  <c r="C23" i="10"/>
  <c r="C23" i="2"/>
  <c r="F13" i="16"/>
  <c r="G13" i="16" s="1"/>
  <c r="E23" i="10"/>
  <c r="F13" i="15"/>
  <c r="G13" i="15" s="1"/>
  <c r="D23" i="10"/>
  <c r="F13" i="14"/>
  <c r="G13" i="14" s="1"/>
  <c r="G23" i="10"/>
  <c r="F13" i="17"/>
  <c r="G13" i="17" s="1"/>
  <c r="F23" i="10"/>
  <c r="F12" i="15"/>
  <c r="G12" i="15" s="1"/>
  <c r="D23" i="9"/>
  <c r="F12" i="14"/>
  <c r="G12" i="14" s="1"/>
  <c r="G23" i="9"/>
  <c r="F12" i="17"/>
  <c r="G12" i="17" s="1"/>
  <c r="F23" i="9"/>
  <c r="F12" i="16"/>
  <c r="G12" i="16" s="1"/>
  <c r="E23" i="9"/>
  <c r="F11" i="16"/>
  <c r="G11" i="16" s="1"/>
  <c r="E23" i="8"/>
  <c r="F11" i="15"/>
  <c r="G11" i="15" s="1"/>
  <c r="D23" i="8"/>
  <c r="F11" i="14"/>
  <c r="G11" i="14" s="1"/>
  <c r="G23" i="8"/>
  <c r="F11" i="17"/>
  <c r="G11" i="17" s="1"/>
  <c r="F23" i="8"/>
  <c r="F10" i="15"/>
  <c r="G10" i="15" s="1"/>
  <c r="D24" i="7"/>
  <c r="F10" i="14"/>
  <c r="G10" i="14" s="1"/>
  <c r="G24" i="7"/>
  <c r="F10" i="17"/>
  <c r="G10" i="17" s="1"/>
  <c r="F24" i="7"/>
  <c r="F10" i="16"/>
  <c r="G10" i="16" s="1"/>
  <c r="E24" i="7"/>
  <c r="F9" i="14"/>
  <c r="G9" i="14" s="1"/>
  <c r="F9" i="15"/>
  <c r="G9" i="15" s="1"/>
  <c r="F9" i="17"/>
  <c r="G9" i="17" s="1"/>
  <c r="F9" i="16"/>
  <c r="G9" i="16" s="1"/>
  <c r="F8" i="16"/>
  <c r="G8" i="16" s="1"/>
  <c r="E23" i="5"/>
  <c r="F8" i="15"/>
  <c r="G8" i="15" s="1"/>
  <c r="D23" i="5"/>
  <c r="F8" i="14"/>
  <c r="G8" i="14" s="1"/>
  <c r="G23" i="5"/>
  <c r="F8" i="17"/>
  <c r="G8" i="17" s="1"/>
  <c r="F23" i="5"/>
  <c r="F7" i="16"/>
  <c r="G7" i="16" s="1"/>
  <c r="F7" i="15"/>
  <c r="G7" i="15" s="1"/>
  <c r="F7" i="14"/>
  <c r="G7" i="14" s="1"/>
  <c r="F7" i="17"/>
  <c r="G7" i="17" s="1"/>
  <c r="F6" i="16"/>
  <c r="G6" i="16" s="1"/>
  <c r="E23" i="3"/>
  <c r="F6" i="15"/>
  <c r="G6" i="15" s="1"/>
  <c r="D23" i="3"/>
  <c r="F6" i="17"/>
  <c r="G6" i="17" s="1"/>
  <c r="F23" i="3"/>
  <c r="F5" i="14"/>
  <c r="G5" i="14" s="1"/>
  <c r="G23" i="2"/>
  <c r="F5" i="17"/>
  <c r="G5" i="17" s="1"/>
  <c r="F23" i="2"/>
  <c r="F5" i="16"/>
  <c r="G5" i="16" s="1"/>
  <c r="E23" i="2"/>
  <c r="F5" i="15"/>
  <c r="G5" i="15" s="1"/>
  <c r="D23" i="2"/>
  <c r="F4" i="15"/>
  <c r="G4" i="15" s="1"/>
  <c r="F4" i="14"/>
  <c r="G4" i="14" s="1"/>
  <c r="F4" i="17"/>
  <c r="G4" i="17" s="1"/>
  <c r="F4" i="16"/>
  <c r="G4" i="16" s="1"/>
  <c r="D13" i="15"/>
  <c r="D13" i="16"/>
  <c r="D13" i="17"/>
  <c r="D13" i="14"/>
  <c r="H13" i="15"/>
  <c r="D12" i="15"/>
  <c r="D12" i="16"/>
  <c r="D12" i="17"/>
  <c r="D12" i="14"/>
  <c r="D11" i="15"/>
  <c r="D11" i="16"/>
  <c r="D11" i="17"/>
  <c r="D11" i="14"/>
  <c r="H11" i="16"/>
  <c r="D10" i="15"/>
  <c r="D10" i="16"/>
  <c r="D10" i="17"/>
  <c r="D10" i="14"/>
  <c r="D9" i="15"/>
  <c r="B15" i="15"/>
  <c r="C15" i="15" s="1"/>
  <c r="D9" i="16"/>
  <c r="B15" i="16"/>
  <c r="C15" i="16" s="1"/>
  <c r="B15" i="17"/>
  <c r="C15" i="17" s="1"/>
  <c r="D9" i="17"/>
  <c r="D9" i="14"/>
  <c r="B15" i="14"/>
  <c r="C15" i="14" s="1"/>
  <c r="H9" i="17"/>
  <c r="D8" i="15"/>
  <c r="D8" i="16"/>
  <c r="D8" i="17"/>
  <c r="D8" i="14"/>
  <c r="D7" i="15"/>
  <c r="D7" i="16"/>
  <c r="D7" i="17"/>
  <c r="D7" i="14"/>
  <c r="D6" i="15"/>
  <c r="D6" i="16"/>
  <c r="D6" i="17"/>
  <c r="D6" i="14"/>
  <c r="D5" i="15"/>
  <c r="D5" i="16"/>
  <c r="D5" i="17"/>
  <c r="B19" i="17"/>
  <c r="D4" i="17"/>
  <c r="B20" i="13"/>
  <c r="C9" i="13"/>
  <c r="F20" i="13"/>
  <c r="E9" i="13"/>
  <c r="D4" i="14" l="1"/>
  <c r="B18" i="17"/>
  <c r="B14" i="17"/>
  <c r="C14" i="17" s="1"/>
  <c r="B18" i="14"/>
  <c r="B14" i="14"/>
  <c r="C14" i="14" s="1"/>
  <c r="D4" i="15"/>
  <c r="B19" i="16"/>
  <c r="B18" i="16"/>
  <c r="B14" i="16"/>
  <c r="C14" i="16" s="1"/>
  <c r="B19" i="15"/>
  <c r="B14" i="15"/>
  <c r="C14" i="15" s="1"/>
  <c r="B18" i="15"/>
  <c r="D4" i="16"/>
  <c r="H12" i="17"/>
  <c r="H12" i="15"/>
  <c r="H11" i="14"/>
  <c r="H10" i="17"/>
  <c r="H9" i="14"/>
  <c r="H8" i="14"/>
  <c r="H8" i="16"/>
  <c r="H7" i="16"/>
  <c r="B12" i="13"/>
  <c r="B14" i="13" s="1"/>
  <c r="H6" i="17"/>
  <c r="D12" i="13"/>
  <c r="D14" i="13" s="1"/>
  <c r="C12" i="13"/>
  <c r="C14" i="13" s="1"/>
  <c r="H6" i="14"/>
  <c r="F12" i="13"/>
  <c r="F14" i="13" s="1"/>
  <c r="F22" i="13"/>
  <c r="B19" i="14"/>
  <c r="D5" i="14"/>
  <c r="H7" i="14"/>
  <c r="H9" i="15"/>
  <c r="H6" i="16"/>
  <c r="H10" i="15"/>
  <c r="H7" i="15"/>
  <c r="H4" i="15"/>
  <c r="H4" i="17"/>
  <c r="H13" i="17"/>
  <c r="H13" i="14"/>
  <c r="H13" i="16"/>
  <c r="H12" i="14"/>
  <c r="H12" i="16"/>
  <c r="F15" i="17"/>
  <c r="G15" i="17" s="1"/>
  <c r="H11" i="15"/>
  <c r="H11" i="17"/>
  <c r="F15" i="14"/>
  <c r="G15" i="14" s="1"/>
  <c r="H10" i="14"/>
  <c r="H10" i="16"/>
  <c r="F15" i="16"/>
  <c r="G15" i="16" s="1"/>
  <c r="H9" i="16"/>
  <c r="F15" i="15"/>
  <c r="G15" i="15" s="1"/>
  <c r="H8" i="15"/>
  <c r="H8" i="17"/>
  <c r="H7" i="17"/>
  <c r="H6" i="15"/>
  <c r="H5" i="17"/>
  <c r="H5" i="15"/>
  <c r="F18" i="17"/>
  <c r="H5" i="16"/>
  <c r="F18" i="15"/>
  <c r="H5" i="14"/>
  <c r="F14" i="16"/>
  <c r="G14" i="16" s="1"/>
  <c r="F18" i="14"/>
  <c r="F19" i="14"/>
  <c r="F19" i="15"/>
  <c r="F14" i="15"/>
  <c r="G14" i="15" s="1"/>
  <c r="F14" i="14"/>
  <c r="G14" i="14" s="1"/>
  <c r="H4" i="14"/>
  <c r="H4" i="16"/>
  <c r="F19" i="16"/>
  <c r="F18" i="16"/>
  <c r="F19" i="17"/>
  <c r="F14" i="17"/>
  <c r="G14" i="17" s="1"/>
  <c r="D15" i="14"/>
  <c r="D15" i="17"/>
  <c r="D15" i="16"/>
  <c r="D15" i="15"/>
  <c r="G19" i="14"/>
  <c r="G18" i="14"/>
  <c r="G19" i="17"/>
  <c r="G18" i="17"/>
  <c r="G18" i="16"/>
  <c r="G19" i="16"/>
  <c r="G19" i="15"/>
  <c r="G18" i="15"/>
  <c r="B16" i="14"/>
  <c r="C16" i="14" s="1"/>
  <c r="C18" i="14"/>
  <c r="C19" i="14"/>
  <c r="C19" i="17"/>
  <c r="C18" i="17"/>
  <c r="C19" i="16"/>
  <c r="C18" i="16"/>
  <c r="C18" i="15"/>
  <c r="C19" i="15"/>
  <c r="F23" i="13"/>
  <c r="B16" i="17" l="1"/>
  <c r="C16" i="17" s="1"/>
  <c r="D14" i="17"/>
  <c r="D14" i="14"/>
  <c r="D14" i="16"/>
  <c r="B16" i="16"/>
  <c r="C16" i="16" s="1"/>
  <c r="D14" i="15"/>
  <c r="B16" i="15"/>
  <c r="C16" i="15" s="1"/>
  <c r="H15" i="14"/>
  <c r="H15" i="17"/>
  <c r="H15" i="16"/>
  <c r="H15" i="15"/>
  <c r="F16" i="15"/>
  <c r="G16" i="15" s="1"/>
  <c r="H14" i="14"/>
  <c r="F16" i="16"/>
  <c r="G16" i="16" s="1"/>
  <c r="H14" i="16"/>
  <c r="F16" i="14"/>
  <c r="G16" i="14" s="1"/>
  <c r="H14" i="15"/>
  <c r="F16" i="17"/>
  <c r="G16" i="17" s="1"/>
  <c r="H14" i="17"/>
  <c r="D16" i="14"/>
  <c r="D16" i="17" l="1"/>
  <c r="D16" i="16"/>
  <c r="D16" i="15"/>
  <c r="H16" i="15"/>
  <c r="H16" i="16"/>
  <c r="H16" i="14"/>
  <c r="H16" i="17"/>
  <c r="E12" i="13"/>
  <c r="E14" i="13" s="1"/>
</calcChain>
</file>

<file path=xl/sharedStrings.xml><?xml version="1.0" encoding="utf-8"?>
<sst xmlns="http://schemas.openxmlformats.org/spreadsheetml/2006/main" count="472" uniqueCount="96">
  <si>
    <t>День:</t>
  </si>
  <si>
    <t>День 2</t>
  </si>
  <si>
    <t>Сезон:</t>
  </si>
  <si>
    <t>Возрастная категория:</t>
  </si>
  <si>
    <t>№ рец.</t>
  </si>
  <si>
    <t>Прием пищи, наименование блюда</t>
  </si>
  <si>
    <t>Масса порции, г</t>
  </si>
  <si>
    <t>Пищевые вещества, г</t>
  </si>
  <si>
    <t>Энергетическая ценность, ккал</t>
  </si>
  <si>
    <t>белки</t>
  </si>
  <si>
    <t>жиры</t>
  </si>
  <si>
    <t>углеводы</t>
  </si>
  <si>
    <t>1</t>
  </si>
  <si>
    <t>2</t>
  </si>
  <si>
    <t>3</t>
  </si>
  <si>
    <t>4</t>
  </si>
  <si>
    <t>5</t>
  </si>
  <si>
    <t>6</t>
  </si>
  <si>
    <t>7</t>
  </si>
  <si>
    <t>ЗАВТРАК</t>
  </si>
  <si>
    <t>ОБЕД</t>
  </si>
  <si>
    <t>ИТОГО ЗА ДЕНЬ:</t>
  </si>
  <si>
    <t>День 1</t>
  </si>
  <si>
    <t>День 3</t>
  </si>
  <si>
    <t>День 4</t>
  </si>
  <si>
    <t>День 5</t>
  </si>
  <si>
    <t>День 6</t>
  </si>
  <si>
    <t>День 7</t>
  </si>
  <si>
    <t>День 8</t>
  </si>
  <si>
    <t>День 9</t>
  </si>
  <si>
    <t>День 10</t>
  </si>
  <si>
    <t>Завтрак</t>
  </si>
  <si>
    <t>Масса порции</t>
  </si>
  <si>
    <t>Белки</t>
  </si>
  <si>
    <t>Жиры</t>
  </si>
  <si>
    <t>Углеводы</t>
  </si>
  <si>
    <t>Энергетическая ценность</t>
  </si>
  <si>
    <t>сумма</t>
  </si>
  <si>
    <t>количестиво дней</t>
  </si>
  <si>
    <t>средняя</t>
  </si>
  <si>
    <t>Обед</t>
  </si>
  <si>
    <t>ОБЩЕЕ</t>
  </si>
  <si>
    <t>макс</t>
  </si>
  <si>
    <t>мин</t>
  </si>
  <si>
    <t>Общее</t>
  </si>
  <si>
    <t>1-й день</t>
  </si>
  <si>
    <t>2-й день</t>
  </si>
  <si>
    <t>3-й день</t>
  </si>
  <si>
    <t>4-й день</t>
  </si>
  <si>
    <t>5-й день</t>
  </si>
  <si>
    <t>6-й день</t>
  </si>
  <si>
    <t>7-й день</t>
  </si>
  <si>
    <t>8-й день</t>
  </si>
  <si>
    <t>9-й день</t>
  </si>
  <si>
    <t>10-й день</t>
  </si>
  <si>
    <t xml:space="preserve">В среднем за первую неделю </t>
  </si>
  <si>
    <t xml:space="preserve">В среднем за вторую неделю </t>
  </si>
  <si>
    <t>В среднем за цикл</t>
  </si>
  <si>
    <t xml:space="preserve">Калорийность </t>
  </si>
  <si>
    <t xml:space="preserve">норма </t>
  </si>
  <si>
    <t>+/-5%</t>
  </si>
  <si>
    <t>максимум</t>
  </si>
  <si>
    <t>минимум</t>
  </si>
  <si>
    <t>осенне-зимний</t>
  </si>
  <si>
    <t>20-25%</t>
  </si>
  <si>
    <t>30-35%</t>
  </si>
  <si>
    <t>23.10-26.95</t>
  </si>
  <si>
    <t>15.40-19.25</t>
  </si>
  <si>
    <t>15.80-19.75</t>
  </si>
  <si>
    <t>23.70-27.65</t>
  </si>
  <si>
    <t>67.00-83.75</t>
  </si>
  <si>
    <t>470.0-587.5</t>
  </si>
  <si>
    <t>705.0-822.5</t>
  </si>
  <si>
    <t>100.50-117.25</t>
  </si>
  <si>
    <t>Чай с сахаром</t>
  </si>
  <si>
    <t>Каша жидкая молочная из манной крупы</t>
  </si>
  <si>
    <t>Макароны, запеченные с яйцом</t>
  </si>
  <si>
    <t>Каша жидкая молочная с рисовой крупой</t>
  </si>
  <si>
    <t>Каша вязкая молочная из риса и пшена</t>
  </si>
  <si>
    <t>Каша вязкая молочная из овсяной крупы</t>
  </si>
  <si>
    <t>Каша вязкая молочная из пшенной крупы</t>
  </si>
  <si>
    <t>Сдобная булочка</t>
  </si>
  <si>
    <t>хлеб ржано-пшеничный</t>
  </si>
  <si>
    <t>Бутерброд с маслом</t>
  </si>
  <si>
    <t>Омлет натуральный</t>
  </si>
  <si>
    <t>Батон</t>
  </si>
  <si>
    <t>Яйцо вареное</t>
  </si>
  <si>
    <t>Кофейный напиток с молоком</t>
  </si>
  <si>
    <t>Сыр твердый порциями</t>
  </si>
  <si>
    <t>Свекла нарезная с растительным маслом</t>
  </si>
  <si>
    <t>Капуста нарезная с морковью и растительным маслом</t>
  </si>
  <si>
    <t>Оладьи</t>
  </si>
  <si>
    <t>12-18 лет</t>
  </si>
  <si>
    <t>Каша гречневая рассыпчатая со сливочным маслом</t>
  </si>
  <si>
    <t>250\7</t>
  </si>
  <si>
    <t>50\10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</si>
</sst>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name val="Arial Cyr"/>
      <charset val="204"/>
    </font>
    <font>
      <b/>
      <sz val="10"/>
      <color theme="1"/>
      <name val="Arial"/>
      <family val="2"/>
      <charset val="204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name val="Arial"/>
      <family val="2"/>
      <charset val="204"/>
    </font>
    <font>
      <b/>
      <sz val="10"/>
      <color rgb="FFFF0000"/>
      <name val="Arial"/>
      <family val="2"/>
      <charset val="204"/>
    </font>
    <font>
      <sz val="10"/>
      <color rgb="FFFF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24">
    <xf numFmtId="0" fontId="0" fillId="0" borderId="0" xfId="0"/>
    <xf numFmtId="1" fontId="2" fillId="0" borderId="0" xfId="0" applyNumberFormat="1" applyFont="1" applyAlignment="1">
      <alignment horizontal="right" vertical="center" wrapText="1"/>
    </xf>
    <xf numFmtId="0" fontId="0" fillId="0" borderId="0" xfId="0" applyAlignment="1">
      <alignment vertical="center" wrapText="1"/>
    </xf>
    <xf numFmtId="1" fontId="0" fillId="0" borderId="0" xfId="0" applyNumberFormat="1" applyAlignment="1">
      <alignment horizontal="center" vertical="center" wrapText="1"/>
    </xf>
    <xf numFmtId="2" fontId="0" fillId="0" borderId="0" xfId="0" applyNumberFormat="1" applyAlignment="1">
      <alignment horizontal="center" vertical="center" wrapText="1"/>
    </xf>
    <xf numFmtId="0" fontId="0" fillId="0" borderId="0" xfId="0" applyFont="1" applyAlignment="1">
      <alignment horizontal="left" vertical="center" wrapText="1"/>
    </xf>
    <xf numFmtId="2" fontId="2" fillId="0" borderId="10" xfId="0" applyNumberFormat="1" applyFont="1" applyBorder="1" applyAlignment="1">
      <alignment horizontal="center" vertical="center" wrapText="1"/>
    </xf>
    <xf numFmtId="2" fontId="2" fillId="0" borderId="11" xfId="0" applyNumberFormat="1" applyFont="1" applyBorder="1" applyAlignment="1">
      <alignment horizontal="center" vertical="center" wrapText="1"/>
    </xf>
    <xf numFmtId="2" fontId="2" fillId="0" borderId="12" xfId="0" applyNumberFormat="1" applyFont="1" applyBorder="1" applyAlignment="1">
      <alignment horizontal="center" vertical="center" wrapText="1"/>
    </xf>
    <xf numFmtId="2" fontId="0" fillId="0" borderId="16" xfId="0" applyNumberFormat="1" applyBorder="1" applyAlignment="1" applyProtection="1">
      <alignment horizontal="center"/>
      <protection locked="0"/>
    </xf>
    <xf numFmtId="0" fontId="0" fillId="0" borderId="16" xfId="0" applyBorder="1" applyAlignment="1" applyProtection="1">
      <alignment wrapText="1"/>
      <protection locked="0"/>
    </xf>
    <xf numFmtId="0" fontId="0" fillId="0" borderId="15" xfId="0" applyBorder="1"/>
    <xf numFmtId="0" fontId="0" fillId="0" borderId="15" xfId="0" applyBorder="1" applyAlignment="1" applyProtection="1">
      <alignment wrapText="1"/>
      <protection locked="0"/>
    </xf>
    <xf numFmtId="0" fontId="0" fillId="0" borderId="16" xfId="0" applyBorder="1" applyAlignment="1" applyProtection="1">
      <alignment horizontal="center" wrapText="1"/>
      <protection locked="0"/>
    </xf>
    <xf numFmtId="2" fontId="0" fillId="0" borderId="16" xfId="0" applyNumberFormat="1" applyBorder="1" applyAlignment="1" applyProtection="1">
      <alignment horizontal="center" wrapText="1"/>
      <protection locked="0"/>
    </xf>
    <xf numFmtId="2" fontId="0" fillId="0" borderId="17" xfId="0" applyNumberFormat="1" applyBorder="1" applyAlignment="1" applyProtection="1">
      <alignment horizontal="center" wrapText="1"/>
      <protection locked="0"/>
    </xf>
    <xf numFmtId="0" fontId="0" fillId="0" borderId="16" xfId="0" applyNumberFormat="1" applyBorder="1" applyAlignment="1" applyProtection="1">
      <alignment horizontal="center" wrapText="1"/>
      <protection locked="0"/>
    </xf>
    <xf numFmtId="1" fontId="2" fillId="0" borderId="2" xfId="0" quotePrefix="1" applyNumberFormat="1" applyFont="1" applyBorder="1" applyAlignment="1">
      <alignment horizontal="center" vertical="center" wrapText="1"/>
    </xf>
    <xf numFmtId="0" fontId="2" fillId="0" borderId="3" xfId="0" quotePrefix="1" applyFont="1" applyBorder="1" applyAlignment="1">
      <alignment horizontal="center" vertical="center" wrapText="1"/>
    </xf>
    <xf numFmtId="1" fontId="2" fillId="0" borderId="3" xfId="0" quotePrefix="1" applyNumberFormat="1" applyFont="1" applyBorder="1" applyAlignment="1">
      <alignment horizontal="center" vertical="center" wrapText="1"/>
    </xf>
    <xf numFmtId="2" fontId="2" fillId="0" borderId="3" xfId="0" quotePrefix="1" applyNumberFormat="1" applyFont="1" applyBorder="1" applyAlignment="1">
      <alignment horizontal="center" vertical="center" wrapText="1"/>
    </xf>
    <xf numFmtId="2" fontId="2" fillId="0" borderId="21" xfId="0" quotePrefix="1" applyNumberFormat="1" applyFont="1" applyBorder="1" applyAlignment="1">
      <alignment horizontal="center" vertical="center" wrapText="1"/>
    </xf>
    <xf numFmtId="0" fontId="0" fillId="0" borderId="22" xfId="0" applyBorder="1" applyAlignment="1" applyProtection="1">
      <alignment wrapText="1"/>
      <protection locked="0"/>
    </xf>
    <xf numFmtId="0" fontId="0" fillId="0" borderId="23" xfId="0" applyBorder="1" applyAlignment="1" applyProtection="1">
      <alignment wrapText="1"/>
      <protection locked="0"/>
    </xf>
    <xf numFmtId="0" fontId="0" fillId="0" borderId="23" xfId="0" applyNumberFormat="1" applyBorder="1" applyAlignment="1" applyProtection="1">
      <alignment horizontal="center" wrapText="1"/>
      <protection locked="0"/>
    </xf>
    <xf numFmtId="2" fontId="0" fillId="0" borderId="23" xfId="0" applyNumberFormat="1" applyBorder="1" applyAlignment="1" applyProtection="1">
      <alignment horizontal="center" wrapText="1"/>
      <protection locked="0"/>
    </xf>
    <xf numFmtId="2" fontId="0" fillId="0" borderId="24" xfId="0" applyNumberFormat="1" applyBorder="1" applyAlignment="1" applyProtection="1">
      <alignment horizontal="center" wrapText="1"/>
      <protection locked="0"/>
    </xf>
    <xf numFmtId="0" fontId="0" fillId="0" borderId="25" xfId="0" applyBorder="1" applyAlignment="1" applyProtection="1">
      <alignment wrapText="1"/>
      <protection locked="0"/>
    </xf>
    <xf numFmtId="0" fontId="2" fillId="0" borderId="26" xfId="0" applyFont="1" applyBorder="1" applyAlignment="1" applyProtection="1">
      <alignment wrapText="1"/>
      <protection locked="0"/>
    </xf>
    <xf numFmtId="0" fontId="0" fillId="0" borderId="26" xfId="0" applyBorder="1" applyAlignment="1" applyProtection="1">
      <alignment horizontal="center" wrapText="1"/>
      <protection locked="0"/>
    </xf>
    <xf numFmtId="2" fontId="0" fillId="0" borderId="26" xfId="0" applyNumberFormat="1" applyBorder="1" applyAlignment="1" applyProtection="1">
      <alignment horizontal="center" wrapText="1"/>
      <protection locked="0"/>
    </xf>
    <xf numFmtId="2" fontId="0" fillId="0" borderId="27" xfId="0" applyNumberFormat="1" applyBorder="1" applyAlignment="1" applyProtection="1">
      <alignment horizontal="center" wrapText="1"/>
      <protection locked="0"/>
    </xf>
    <xf numFmtId="0" fontId="0" fillId="0" borderId="25" xfId="0" applyBorder="1" applyAlignment="1">
      <alignment wrapText="1"/>
    </xf>
    <xf numFmtId="0" fontId="2" fillId="0" borderId="26" xfId="0" applyFont="1" applyBorder="1" applyAlignment="1">
      <alignment wrapText="1"/>
    </xf>
    <xf numFmtId="0" fontId="0" fillId="0" borderId="26" xfId="0" applyBorder="1" applyAlignment="1">
      <alignment horizontal="center" wrapText="1"/>
    </xf>
    <xf numFmtId="2" fontId="0" fillId="0" borderId="26" xfId="0" applyNumberFormat="1" applyBorder="1" applyAlignment="1">
      <alignment horizontal="center" wrapText="1"/>
    </xf>
    <xf numFmtId="2" fontId="0" fillId="0" borderId="27" xfId="0" applyNumberFormat="1" applyBorder="1" applyAlignment="1">
      <alignment horizontal="center" wrapText="1"/>
    </xf>
    <xf numFmtId="2" fontId="1" fillId="0" borderId="10" xfId="0" applyNumberFormat="1" applyFont="1" applyBorder="1" applyAlignment="1">
      <alignment horizontal="center" wrapText="1"/>
    </xf>
    <xf numFmtId="2" fontId="2" fillId="0" borderId="19" xfId="0" applyNumberFormat="1" applyFont="1" applyBorder="1" applyAlignment="1">
      <alignment horizontal="center" wrapText="1"/>
    </xf>
    <xf numFmtId="2" fontId="2" fillId="0" borderId="4" xfId="0" applyNumberFormat="1" applyFont="1" applyBorder="1" applyAlignment="1">
      <alignment horizontal="center" vertical="center" wrapText="1"/>
    </xf>
    <xf numFmtId="2" fontId="2" fillId="0" borderId="14" xfId="0" applyNumberFormat="1" applyFont="1" applyBorder="1" applyAlignment="1">
      <alignment horizontal="center" vertical="center" wrapText="1"/>
    </xf>
    <xf numFmtId="0" fontId="0" fillId="0" borderId="16" xfId="0" applyBorder="1" applyProtection="1">
      <protection locked="0"/>
    </xf>
    <xf numFmtId="0" fontId="0" fillId="0" borderId="18" xfId="0" applyBorder="1"/>
    <xf numFmtId="0" fontId="0" fillId="0" borderId="19" xfId="0" applyBorder="1"/>
    <xf numFmtId="0" fontId="0" fillId="0" borderId="9" xfId="0" applyBorder="1"/>
    <xf numFmtId="0" fontId="1" fillId="0" borderId="1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17" xfId="0" applyBorder="1" applyProtection="1">
      <protection locked="0"/>
    </xf>
    <xf numFmtId="0" fontId="0" fillId="0" borderId="20" xfId="0" applyBorder="1"/>
    <xf numFmtId="0" fontId="0" fillId="0" borderId="15" xfId="0" applyBorder="1" applyProtection="1">
      <protection locked="0"/>
    </xf>
    <xf numFmtId="0" fontId="0" fillId="0" borderId="16" xfId="0" applyNumberFormat="1" applyBorder="1" applyAlignment="1" applyProtection="1">
      <alignment horizontal="center"/>
      <protection locked="0"/>
    </xf>
    <xf numFmtId="2" fontId="2" fillId="0" borderId="10" xfId="0" applyNumberFormat="1" applyFont="1" applyBorder="1" applyAlignment="1">
      <alignment horizontal="center" vertical="center" wrapText="1"/>
    </xf>
    <xf numFmtId="1" fontId="2" fillId="0" borderId="0" xfId="0" applyNumberFormat="1" applyFont="1" applyAlignment="1">
      <alignment horizontal="right" vertical="center" wrapText="1"/>
    </xf>
    <xf numFmtId="2" fontId="0" fillId="0" borderId="19" xfId="0" applyNumberFormat="1" applyBorder="1"/>
    <xf numFmtId="2" fontId="0" fillId="0" borderId="28" xfId="0" applyNumberFormat="1" applyBorder="1" applyAlignment="1">
      <alignment wrapText="1"/>
    </xf>
    <xf numFmtId="2" fontId="0" fillId="0" borderId="10" xfId="0" applyNumberFormat="1" applyBorder="1" applyAlignment="1">
      <alignment wrapText="1"/>
    </xf>
    <xf numFmtId="2" fontId="1" fillId="0" borderId="12" xfId="0" applyNumberFormat="1" applyFont="1" applyBorder="1" applyAlignment="1">
      <alignment horizontal="center" wrapText="1"/>
    </xf>
    <xf numFmtId="2" fontId="0" fillId="0" borderId="0" xfId="0" applyNumberFormat="1"/>
    <xf numFmtId="2" fontId="2" fillId="0" borderId="18" xfId="0" applyNumberFormat="1" applyFont="1" applyBorder="1" applyAlignment="1">
      <alignment wrapText="1"/>
    </xf>
    <xf numFmtId="2" fontId="2" fillId="0" borderId="19" xfId="0" applyNumberFormat="1" applyFont="1" applyBorder="1" applyAlignment="1">
      <alignment wrapText="1"/>
    </xf>
    <xf numFmtId="2" fontId="0" fillId="0" borderId="16" xfId="0" applyNumberFormat="1" applyBorder="1"/>
    <xf numFmtId="2" fontId="0" fillId="0" borderId="17" xfId="0" applyNumberFormat="1" applyBorder="1"/>
    <xf numFmtId="1" fontId="0" fillId="0" borderId="28" xfId="0" applyNumberFormat="1" applyBorder="1" applyAlignment="1">
      <alignment wrapText="1"/>
    </xf>
    <xf numFmtId="0" fontId="0" fillId="0" borderId="0" xfId="0" applyBorder="1"/>
    <xf numFmtId="2" fontId="0" fillId="0" borderId="10" xfId="0" applyNumberFormat="1" applyFont="1" applyBorder="1" applyAlignment="1">
      <alignment horizontal="center" wrapText="1"/>
    </xf>
    <xf numFmtId="0" fontId="0" fillId="0" borderId="10" xfId="0" applyNumberFormat="1" applyFont="1" applyBorder="1" applyAlignment="1">
      <alignment horizontal="center" wrapText="1"/>
    </xf>
    <xf numFmtId="2" fontId="0" fillId="0" borderId="23" xfId="0" applyNumberFormat="1" applyFill="1" applyBorder="1" applyAlignment="1" applyProtection="1">
      <alignment horizontal="center" wrapText="1"/>
      <protection locked="0"/>
    </xf>
    <xf numFmtId="0" fontId="4" fillId="0" borderId="22" xfId="0" applyFont="1" applyBorder="1" applyAlignment="1" applyProtection="1">
      <alignment wrapText="1"/>
      <protection locked="0"/>
    </xf>
    <xf numFmtId="0" fontId="4" fillId="0" borderId="23" xfId="0" applyFont="1" applyBorder="1" applyAlignment="1" applyProtection="1">
      <alignment wrapText="1"/>
      <protection locked="0"/>
    </xf>
    <xf numFmtId="0" fontId="4" fillId="0" borderId="23" xfId="0" applyNumberFormat="1" applyFont="1" applyBorder="1" applyAlignment="1" applyProtection="1">
      <alignment horizontal="center" wrapText="1"/>
      <protection locked="0"/>
    </xf>
    <xf numFmtId="2" fontId="4" fillId="0" borderId="23" xfId="0" applyNumberFormat="1" applyFont="1" applyBorder="1" applyAlignment="1" applyProtection="1">
      <alignment horizontal="center" wrapText="1"/>
      <protection locked="0"/>
    </xf>
    <xf numFmtId="0" fontId="4" fillId="0" borderId="15" xfId="0" applyFont="1" applyBorder="1" applyAlignment="1" applyProtection="1">
      <alignment wrapText="1"/>
      <protection locked="0"/>
    </xf>
    <xf numFmtId="2" fontId="4" fillId="0" borderId="10" xfId="0" applyNumberFormat="1" applyFont="1" applyBorder="1" applyAlignment="1">
      <alignment wrapText="1"/>
    </xf>
    <xf numFmtId="0" fontId="4" fillId="0" borderId="16" xfId="0" applyFont="1" applyBorder="1" applyAlignment="1" applyProtection="1">
      <alignment wrapText="1"/>
      <protection locked="0"/>
    </xf>
    <xf numFmtId="0" fontId="4" fillId="0" borderId="16" xfId="0" applyNumberFormat="1" applyFont="1" applyBorder="1" applyAlignment="1" applyProtection="1">
      <alignment horizontal="center" wrapText="1"/>
      <protection locked="0"/>
    </xf>
    <xf numFmtId="2" fontId="4" fillId="0" borderId="16" xfId="0" applyNumberFormat="1" applyFont="1" applyBorder="1" applyAlignment="1" applyProtection="1">
      <alignment horizontal="center" wrapText="1"/>
      <protection locked="0"/>
    </xf>
    <xf numFmtId="2" fontId="4" fillId="0" borderId="28" xfId="0" applyNumberFormat="1" applyFont="1" applyBorder="1" applyAlignment="1">
      <alignment wrapText="1"/>
    </xf>
    <xf numFmtId="2" fontId="5" fillId="0" borderId="10" xfId="0" applyNumberFormat="1" applyFont="1" applyBorder="1" applyAlignment="1">
      <alignment horizontal="center" wrapText="1"/>
    </xf>
    <xf numFmtId="0" fontId="4" fillId="0" borderId="25" xfId="0" applyFont="1" applyBorder="1" applyAlignment="1">
      <alignment wrapText="1"/>
    </xf>
    <xf numFmtId="0" fontId="4" fillId="0" borderId="26" xfId="0" applyFont="1" applyBorder="1" applyAlignment="1">
      <alignment horizontal="center" wrapText="1"/>
    </xf>
    <xf numFmtId="2" fontId="4" fillId="0" borderId="26" xfId="0" applyNumberFormat="1" applyFont="1" applyBorder="1" applyAlignment="1">
      <alignment horizontal="center" wrapText="1"/>
    </xf>
    <xf numFmtId="0" fontId="4" fillId="0" borderId="16" xfId="0" applyFont="1" applyBorder="1" applyAlignment="1" applyProtection="1">
      <alignment horizontal="center" wrapText="1"/>
      <protection locked="0"/>
    </xf>
    <xf numFmtId="0" fontId="7" fillId="0" borderId="0" xfId="0" applyFont="1" applyAlignment="1">
      <alignment horizontal="center" vertical="top" wrapText="1"/>
    </xf>
    <xf numFmtId="0" fontId="7" fillId="0" borderId="0" xfId="0" applyFont="1" applyAlignment="1">
      <alignment horizontal="left" vertical="top" wrapText="1"/>
    </xf>
    <xf numFmtId="0" fontId="3" fillId="0" borderId="16" xfId="0" applyFont="1" applyBorder="1" applyAlignment="1">
      <alignment horizontal="left" vertical="top" wrapText="1"/>
    </xf>
    <xf numFmtId="0" fontId="3" fillId="0" borderId="16" xfId="0" applyFont="1" applyBorder="1" applyAlignment="1">
      <alignment horizontal="center" vertical="top" wrapText="1"/>
    </xf>
    <xf numFmtId="9" fontId="3" fillId="0" borderId="16" xfId="0" applyNumberFormat="1" applyFont="1" applyBorder="1" applyAlignment="1">
      <alignment horizontal="center" vertical="top" wrapText="1"/>
    </xf>
    <xf numFmtId="0" fontId="8" fillId="2" borderId="16" xfId="0" applyFont="1" applyFill="1" applyBorder="1" applyAlignment="1">
      <alignment horizontal="left" vertical="top" wrapText="1"/>
    </xf>
    <xf numFmtId="2" fontId="3" fillId="0" borderId="16" xfId="0" applyNumberFormat="1" applyFont="1" applyBorder="1" applyAlignment="1">
      <alignment horizontal="center" vertical="top" wrapText="1"/>
    </xf>
    <xf numFmtId="2" fontId="3" fillId="0" borderId="23" xfId="0" applyNumberFormat="1" applyFont="1" applyBorder="1" applyAlignment="1">
      <alignment horizontal="center" vertical="top" wrapText="1"/>
    </xf>
    <xf numFmtId="0" fontId="3" fillId="0" borderId="0" xfId="0" applyFont="1" applyAlignment="1">
      <alignment horizontal="left" vertical="top"/>
    </xf>
    <xf numFmtId="0" fontId="3" fillId="0" borderId="0" xfId="0" applyFont="1" applyFill="1" applyBorder="1" applyAlignment="1">
      <alignment horizontal="left" vertical="top" wrapText="1"/>
    </xf>
    <xf numFmtId="2" fontId="0" fillId="0" borderId="32" xfId="0" applyNumberFormat="1" applyBorder="1" applyAlignment="1">
      <alignment horizontal="center" vertical="center"/>
    </xf>
    <xf numFmtId="10" fontId="0" fillId="0" borderId="32" xfId="0" applyNumberFormat="1" applyBorder="1" applyAlignment="1">
      <alignment horizontal="center" vertical="center"/>
    </xf>
    <xf numFmtId="2" fontId="9" fillId="2" borderId="16" xfId="0" applyNumberFormat="1" applyFont="1" applyFill="1" applyBorder="1" applyAlignment="1">
      <alignment horizontal="center" vertical="top" wrapText="1"/>
    </xf>
    <xf numFmtId="10" fontId="9" fillId="2" borderId="16" xfId="0" applyNumberFormat="1" applyFont="1" applyFill="1" applyBorder="1" applyAlignment="1">
      <alignment horizontal="center" vertical="top" wrapText="1"/>
    </xf>
    <xf numFmtId="0" fontId="9" fillId="2" borderId="16" xfId="0" applyFont="1" applyFill="1" applyBorder="1" applyAlignment="1">
      <alignment horizontal="left" vertical="top" wrapText="1"/>
    </xf>
    <xf numFmtId="0" fontId="0" fillId="0" borderId="0" xfId="0" applyAlignment="1">
      <alignment horizontal="left" vertical="center" wrapText="1"/>
    </xf>
    <xf numFmtId="0" fontId="6" fillId="0" borderId="16" xfId="0" applyFont="1" applyBorder="1" applyAlignment="1">
      <alignment horizontal="left" vertical="top" wrapText="1"/>
    </xf>
    <xf numFmtId="0" fontId="6" fillId="0" borderId="16" xfId="0" applyFont="1" applyBorder="1" applyAlignment="1">
      <alignment horizontal="center" vertical="top" wrapText="1"/>
    </xf>
    <xf numFmtId="9" fontId="6" fillId="0" borderId="16" xfId="0" applyNumberFormat="1" applyFont="1" applyBorder="1" applyAlignment="1">
      <alignment horizontal="center" vertical="top" wrapText="1"/>
    </xf>
    <xf numFmtId="2" fontId="6" fillId="0" borderId="16" xfId="0" applyNumberFormat="1" applyFont="1" applyBorder="1" applyAlignment="1">
      <alignment horizontal="center" vertical="top" wrapText="1"/>
    </xf>
    <xf numFmtId="49" fontId="10" fillId="0" borderId="16" xfId="0" applyNumberFormat="1" applyFont="1" applyBorder="1" applyAlignment="1">
      <alignment horizontal="center" vertical="top" wrapText="1"/>
    </xf>
    <xf numFmtId="10" fontId="11" fillId="2" borderId="16" xfId="0" applyNumberFormat="1" applyFont="1" applyFill="1" applyBorder="1" applyAlignment="1">
      <alignment horizontal="center" vertical="top" wrapText="1"/>
    </xf>
    <xf numFmtId="10" fontId="6" fillId="2" borderId="16" xfId="0" applyNumberFormat="1" applyFont="1" applyFill="1" applyBorder="1" applyAlignment="1">
      <alignment horizontal="center" vertical="top" wrapText="1"/>
    </xf>
    <xf numFmtId="12" fontId="0" fillId="0" borderId="23" xfId="0" applyNumberFormat="1" applyBorder="1" applyAlignment="1" applyProtection="1">
      <alignment horizontal="center" wrapText="1"/>
      <protection locked="0"/>
    </xf>
    <xf numFmtId="2" fontId="2" fillId="0" borderId="4" xfId="0" applyNumberFormat="1" applyFont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center" vertical="center" wrapText="1"/>
    </xf>
    <xf numFmtId="2" fontId="2" fillId="0" borderId="5" xfId="0" applyNumberFormat="1" applyFont="1" applyBorder="1" applyAlignment="1">
      <alignment horizontal="center" vertical="center" wrapText="1"/>
    </xf>
    <xf numFmtId="2" fontId="2" fillId="0" borderId="6" xfId="0" applyNumberFormat="1" applyFont="1" applyBorder="1" applyAlignment="1">
      <alignment horizontal="center" vertical="center" wrapText="1"/>
    </xf>
    <xf numFmtId="2" fontId="2" fillId="0" borderId="7" xfId="0" applyNumberFormat="1" applyFont="1" applyBorder="1" applyAlignment="1">
      <alignment horizontal="center" vertical="center" wrapText="1"/>
    </xf>
    <xf numFmtId="1" fontId="2" fillId="0" borderId="0" xfId="0" applyNumberFormat="1" applyFont="1" applyAlignment="1">
      <alignment horizontal="right" vertical="center" wrapText="1"/>
    </xf>
    <xf numFmtId="1" fontId="2" fillId="0" borderId="1" xfId="0" applyNumberFormat="1" applyFont="1" applyBorder="1" applyAlignment="1">
      <alignment horizontal="right" vertical="center" wrapText="1"/>
    </xf>
    <xf numFmtId="0" fontId="0" fillId="0" borderId="0" xfId="0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1" fontId="2" fillId="0" borderId="2" xfId="0" applyNumberFormat="1" applyFont="1" applyBorder="1" applyAlignment="1">
      <alignment horizontal="center" vertical="center" wrapText="1"/>
    </xf>
    <xf numFmtId="1" fontId="2" fillId="0" borderId="8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1" fontId="2" fillId="0" borderId="4" xfId="0" applyNumberFormat="1" applyFont="1" applyBorder="1" applyAlignment="1">
      <alignment horizontal="center" vertical="center" wrapText="1"/>
    </xf>
    <xf numFmtId="1" fontId="2" fillId="0" borderId="10" xfId="0" applyNumberFormat="1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top" wrapText="1"/>
    </xf>
    <xf numFmtId="0" fontId="3" fillId="0" borderId="30" xfId="0" applyFont="1" applyBorder="1" applyAlignment="1">
      <alignment horizontal="center" vertical="top" wrapText="1"/>
    </xf>
    <xf numFmtId="0" fontId="3" fillId="0" borderId="3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3"/>
  <sheetViews>
    <sheetView zoomScale="90" zoomScaleNormal="90" workbookViewId="0">
      <selection activeCell="I25" sqref="I25"/>
    </sheetView>
  </sheetViews>
  <sheetFormatPr defaultRowHeight="15" x14ac:dyDescent="0.25"/>
  <cols>
    <col min="1" max="1" width="12.5703125" customWidth="1"/>
    <col min="2" max="2" width="42.28515625" customWidth="1"/>
    <col min="3" max="3" width="10.28515625" customWidth="1"/>
    <col min="6" max="6" width="10.42578125" customWidth="1"/>
    <col min="7" max="7" width="18" customWidth="1"/>
    <col min="14" max="15" width="9.140625" customWidth="1"/>
  </cols>
  <sheetData>
    <row r="1" spans="1:15" x14ac:dyDescent="0.25">
      <c r="A1" s="1" t="s">
        <v>0</v>
      </c>
      <c r="B1" s="2" t="s">
        <v>22</v>
      </c>
      <c r="C1" s="3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 ht="15" customHeight="1" x14ac:dyDescent="0.25">
      <c r="A2" s="1" t="s">
        <v>2</v>
      </c>
      <c r="B2" s="97" t="s">
        <v>63</v>
      </c>
      <c r="C2" s="3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5" x14ac:dyDescent="0.25">
      <c r="A3" s="111" t="s">
        <v>3</v>
      </c>
      <c r="B3" s="113" t="s">
        <v>92</v>
      </c>
      <c r="C3" s="3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 ht="15.75" thickBot="1" x14ac:dyDescent="0.3">
      <c r="A4" s="112"/>
      <c r="B4" s="114"/>
      <c r="C4" s="3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x14ac:dyDescent="0.25">
      <c r="A5" s="115" t="s">
        <v>4</v>
      </c>
      <c r="B5" s="117" t="s">
        <v>5</v>
      </c>
      <c r="C5" s="119" t="s">
        <v>6</v>
      </c>
      <c r="D5" s="106" t="s">
        <v>7</v>
      </c>
      <c r="E5" s="106"/>
      <c r="F5" s="106"/>
      <c r="G5" s="106" t="s">
        <v>8</v>
      </c>
      <c r="H5" s="106"/>
      <c r="I5" s="106"/>
      <c r="J5" s="106"/>
      <c r="K5" s="106"/>
      <c r="L5" s="108"/>
      <c r="M5" s="109"/>
      <c r="N5" s="109"/>
      <c r="O5" s="110"/>
    </row>
    <row r="6" spans="1:15" ht="19.5" customHeight="1" thickBot="1" x14ac:dyDescent="0.3">
      <c r="A6" s="116"/>
      <c r="B6" s="118"/>
      <c r="C6" s="120"/>
      <c r="D6" s="6" t="s">
        <v>9</v>
      </c>
      <c r="E6" s="6" t="s">
        <v>10</v>
      </c>
      <c r="F6" s="6" t="s">
        <v>11</v>
      </c>
      <c r="G6" s="107"/>
      <c r="H6" s="6"/>
      <c r="I6" s="6"/>
      <c r="J6" s="6"/>
      <c r="K6" s="6"/>
      <c r="L6" s="6"/>
      <c r="M6" s="7"/>
      <c r="N6" s="7"/>
      <c r="O6" s="8"/>
    </row>
    <row r="7" spans="1:15" ht="15.75" thickBot="1" x14ac:dyDescent="0.3">
      <c r="A7" s="17" t="s">
        <v>12</v>
      </c>
      <c r="B7" s="18" t="s">
        <v>13</v>
      </c>
      <c r="C7" s="19" t="s">
        <v>14</v>
      </c>
      <c r="D7" s="20" t="s">
        <v>15</v>
      </c>
      <c r="E7" s="20" t="s">
        <v>16</v>
      </c>
      <c r="F7" s="20" t="s">
        <v>17</v>
      </c>
      <c r="G7" s="20" t="s">
        <v>18</v>
      </c>
      <c r="H7" s="20"/>
      <c r="I7" s="20"/>
      <c r="J7" s="20"/>
      <c r="K7" s="20"/>
      <c r="L7" s="20"/>
      <c r="M7" s="20"/>
      <c r="N7" s="20"/>
      <c r="O7" s="21"/>
    </row>
    <row r="8" spans="1:15" ht="17.25" customHeight="1" thickBot="1" x14ac:dyDescent="0.3">
      <c r="A8" s="27"/>
      <c r="B8" s="28" t="s">
        <v>19</v>
      </c>
      <c r="C8" s="29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1"/>
    </row>
    <row r="9" spans="1:15" ht="30" x14ac:dyDescent="0.25">
      <c r="A9" s="22">
        <v>165</v>
      </c>
      <c r="B9" s="23" t="s">
        <v>93</v>
      </c>
      <c r="C9" s="105" t="s">
        <v>94</v>
      </c>
      <c r="D9" s="25">
        <v>14</v>
      </c>
      <c r="E9" s="25">
        <v>8.6999999999999993</v>
      </c>
      <c r="F9" s="25">
        <v>57.9</v>
      </c>
      <c r="G9" s="25">
        <v>372</v>
      </c>
      <c r="H9" s="66"/>
      <c r="I9" s="25"/>
      <c r="J9" s="25"/>
      <c r="K9" s="25"/>
      <c r="L9" s="25"/>
      <c r="M9" s="25"/>
      <c r="N9" s="25"/>
      <c r="O9" s="26"/>
    </row>
    <row r="10" spans="1:15" ht="30" x14ac:dyDescent="0.25">
      <c r="A10" s="12">
        <v>43</v>
      </c>
      <c r="B10" s="10" t="s">
        <v>90</v>
      </c>
      <c r="C10" s="13">
        <v>100</v>
      </c>
      <c r="D10" s="14">
        <v>1.41</v>
      </c>
      <c r="E10" s="14">
        <v>5.08</v>
      </c>
      <c r="F10" s="14">
        <v>9.02</v>
      </c>
      <c r="G10" s="14">
        <v>57.4</v>
      </c>
      <c r="H10" s="14"/>
      <c r="I10" s="14"/>
      <c r="J10" s="14"/>
      <c r="K10" s="14"/>
      <c r="L10" s="14"/>
      <c r="M10" s="14"/>
      <c r="N10" s="14"/>
      <c r="O10" s="15"/>
    </row>
    <row r="11" spans="1:15" x14ac:dyDescent="0.25">
      <c r="A11" s="12">
        <v>501</v>
      </c>
      <c r="B11" s="10" t="s">
        <v>87</v>
      </c>
      <c r="C11" s="13">
        <v>200</v>
      </c>
      <c r="D11" s="14">
        <v>4.6500000000000004</v>
      </c>
      <c r="E11" s="14">
        <v>2.1</v>
      </c>
      <c r="F11" s="14">
        <v>15.2</v>
      </c>
      <c r="G11" s="14">
        <v>61</v>
      </c>
      <c r="H11" s="14"/>
      <c r="I11" s="14"/>
      <c r="J11" s="14"/>
      <c r="K11" s="14"/>
      <c r="L11" s="14"/>
      <c r="M11" s="14"/>
      <c r="N11" s="14"/>
      <c r="O11" s="15"/>
    </row>
    <row r="12" spans="1:15" x14ac:dyDescent="0.25">
      <c r="A12" s="71">
        <v>574</v>
      </c>
      <c r="B12" s="73" t="s">
        <v>82</v>
      </c>
      <c r="C12" s="74">
        <v>30</v>
      </c>
      <c r="D12" s="75">
        <v>1.35</v>
      </c>
      <c r="E12" s="75">
        <v>0</v>
      </c>
      <c r="F12" s="75">
        <v>9.75</v>
      </c>
      <c r="G12" s="75">
        <v>48.75</v>
      </c>
      <c r="H12" s="14"/>
      <c r="I12" s="14"/>
      <c r="J12" s="14"/>
      <c r="K12" s="14"/>
      <c r="L12" s="14"/>
      <c r="M12" s="14"/>
      <c r="N12" s="14"/>
      <c r="O12" s="15"/>
    </row>
    <row r="13" spans="1:15" ht="15.75" thickBot="1" x14ac:dyDescent="0.3">
      <c r="A13" s="54"/>
      <c r="B13" s="55"/>
      <c r="C13" s="37">
        <v>587</v>
      </c>
      <c r="D13" s="37">
        <f>SUM(D9:D12)</f>
        <v>21.410000000000004</v>
      </c>
      <c r="E13" s="37">
        <f>SUM(E9:E12)</f>
        <v>15.879999999999999</v>
      </c>
      <c r="F13" s="37">
        <f>SUM(F9:F12)</f>
        <v>91.87</v>
      </c>
      <c r="G13" s="37">
        <f>SUM(G9:G12)</f>
        <v>539.15</v>
      </c>
      <c r="H13" s="37"/>
      <c r="I13" s="37"/>
      <c r="J13" s="37"/>
      <c r="K13" s="37"/>
      <c r="L13" s="37"/>
      <c r="M13" s="37"/>
      <c r="N13" s="37"/>
      <c r="O13" s="56"/>
    </row>
    <row r="14" spans="1:15" ht="15.75" thickBot="1" x14ac:dyDescent="0.3">
      <c r="A14" s="32"/>
      <c r="B14" s="33" t="s">
        <v>20</v>
      </c>
      <c r="C14" s="34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6"/>
    </row>
    <row r="15" spans="1:15" x14ac:dyDescent="0.25">
      <c r="A15" s="49"/>
      <c r="B15" s="10"/>
      <c r="C15" s="50"/>
      <c r="D15" s="9"/>
      <c r="E15" s="9"/>
      <c r="F15" s="9"/>
      <c r="G15" s="9"/>
      <c r="H15" s="25"/>
      <c r="I15" s="25"/>
      <c r="J15" s="25"/>
      <c r="K15" s="25"/>
      <c r="L15" s="25"/>
      <c r="M15" s="25"/>
      <c r="N15" s="25"/>
      <c r="O15" s="26"/>
    </row>
    <row r="16" spans="1:15" x14ac:dyDescent="0.25">
      <c r="A16" s="49"/>
      <c r="B16" s="10"/>
      <c r="C16" s="50"/>
      <c r="D16" s="9"/>
      <c r="E16" s="9"/>
      <c r="F16" s="9"/>
      <c r="G16" s="9"/>
      <c r="H16" s="14"/>
      <c r="I16" s="14"/>
      <c r="J16" s="14"/>
      <c r="K16" s="14"/>
      <c r="L16" s="14"/>
      <c r="M16" s="14"/>
      <c r="N16" s="14"/>
      <c r="O16" s="15"/>
    </row>
    <row r="17" spans="1:15" x14ac:dyDescent="0.25">
      <c r="A17" s="49"/>
      <c r="B17" s="10"/>
      <c r="C17" s="50"/>
      <c r="D17" s="9"/>
      <c r="E17" s="9"/>
      <c r="F17" s="9"/>
      <c r="G17" s="9"/>
      <c r="H17" s="14"/>
      <c r="I17" s="14"/>
      <c r="J17" s="14"/>
      <c r="K17" s="14"/>
      <c r="L17" s="14"/>
      <c r="M17" s="14"/>
      <c r="N17" s="14"/>
      <c r="O17" s="15"/>
    </row>
    <row r="18" spans="1:15" x14ac:dyDescent="0.25">
      <c r="A18" s="49"/>
      <c r="B18" s="10"/>
      <c r="C18" s="50"/>
      <c r="D18" s="9"/>
      <c r="E18" s="9"/>
      <c r="F18" s="9"/>
      <c r="G18" s="9"/>
      <c r="H18" s="14"/>
      <c r="I18" s="14"/>
      <c r="J18" s="14"/>
      <c r="K18" s="14"/>
      <c r="L18" s="14"/>
      <c r="M18" s="14"/>
      <c r="N18" s="14"/>
      <c r="O18" s="15"/>
    </row>
    <row r="19" spans="1:15" x14ac:dyDescent="0.25">
      <c r="A19" s="49"/>
      <c r="B19" s="10"/>
      <c r="C19" s="50"/>
      <c r="D19" s="9"/>
      <c r="E19" s="9"/>
      <c r="F19" s="9"/>
      <c r="G19" s="9"/>
      <c r="H19" s="14"/>
      <c r="I19" s="14"/>
      <c r="J19" s="14"/>
      <c r="K19" s="14"/>
      <c r="L19" s="14"/>
      <c r="M19" s="14"/>
      <c r="N19" s="14"/>
      <c r="O19" s="15"/>
    </row>
    <row r="20" spans="1:15" x14ac:dyDescent="0.25">
      <c r="A20" s="49"/>
      <c r="B20" s="10"/>
      <c r="C20" s="50"/>
      <c r="D20" s="9"/>
      <c r="E20" s="9"/>
      <c r="F20" s="9"/>
      <c r="G20" s="9"/>
      <c r="H20" s="14"/>
      <c r="I20" s="14"/>
      <c r="J20" s="14"/>
      <c r="K20" s="14"/>
      <c r="L20" s="14"/>
      <c r="M20" s="14"/>
      <c r="N20" s="14"/>
      <c r="O20" s="15"/>
    </row>
    <row r="21" spans="1:15" x14ac:dyDescent="0.25">
      <c r="A21" s="12"/>
      <c r="B21" s="10"/>
      <c r="C21" s="16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5"/>
    </row>
    <row r="22" spans="1:15" s="57" customFormat="1" x14ac:dyDescent="0.25">
      <c r="A22" s="54"/>
      <c r="B22" s="55"/>
      <c r="C22" s="37">
        <f>SUM(C15:C21)</f>
        <v>0</v>
      </c>
      <c r="D22" s="37">
        <f t="shared" ref="D22:N22" si="0">SUM(D15:D21)</f>
        <v>0</v>
      </c>
      <c r="E22" s="37">
        <f t="shared" si="0"/>
        <v>0</v>
      </c>
      <c r="F22" s="37">
        <f t="shared" si="0"/>
        <v>0</v>
      </c>
      <c r="G22" s="37">
        <f t="shared" si="0"/>
        <v>0</v>
      </c>
      <c r="H22" s="37"/>
      <c r="I22" s="37"/>
      <c r="J22" s="37"/>
      <c r="K22" s="37"/>
      <c r="L22" s="37"/>
      <c r="M22" s="37"/>
      <c r="N22" s="37"/>
      <c r="O22" s="56"/>
    </row>
    <row r="23" spans="1:15" s="57" customFormat="1" ht="15.75" thickBot="1" x14ac:dyDescent="0.3">
      <c r="A23" s="58"/>
      <c r="B23" s="59" t="s">
        <v>21</v>
      </c>
      <c r="C23" s="38">
        <f>SUM(C13:C22)</f>
        <v>587</v>
      </c>
      <c r="D23" s="38">
        <f>SUM(D13:D22)</f>
        <v>21.410000000000004</v>
      </c>
      <c r="E23" s="38">
        <f>SUM(E13:E22)</f>
        <v>15.879999999999999</v>
      </c>
      <c r="F23" s="38">
        <f>SUM(F22,F13)</f>
        <v>91.87</v>
      </c>
      <c r="G23" s="38">
        <f t="shared" ref="G23:M23" si="1">SUM(G13,G22)</f>
        <v>539.15</v>
      </c>
      <c r="H23" s="38"/>
      <c r="I23" s="38"/>
      <c r="J23" s="38"/>
      <c r="K23" s="38"/>
      <c r="L23" s="38"/>
      <c r="M23" s="38"/>
      <c r="N23" s="38"/>
      <c r="O23" s="38"/>
    </row>
  </sheetData>
  <mergeCells count="9">
    <mergeCell ref="G5:G6"/>
    <mergeCell ref="H5:K5"/>
    <mergeCell ref="L5:O5"/>
    <mergeCell ref="A3:A4"/>
    <mergeCell ref="B3:B4"/>
    <mergeCell ref="A5:A6"/>
    <mergeCell ref="B5:B6"/>
    <mergeCell ref="C5:C6"/>
    <mergeCell ref="D5:F5"/>
  </mergeCells>
  <pageMargins left="0.7" right="0.7" top="0.75" bottom="0.75" header="0.3" footer="0.3"/>
  <pageSetup paperSize="9" scale="72" orientation="landscape" horizontalDpi="180" verticalDpi="18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3"/>
  <sheetViews>
    <sheetView zoomScale="90" zoomScaleNormal="90" workbookViewId="0">
      <selection activeCell="H5" sqref="H5:O23"/>
    </sheetView>
  </sheetViews>
  <sheetFormatPr defaultRowHeight="15" x14ac:dyDescent="0.25"/>
  <cols>
    <col min="1" max="1" width="13" customWidth="1"/>
    <col min="2" max="2" width="44.5703125" customWidth="1"/>
    <col min="3" max="3" width="10.140625" customWidth="1"/>
    <col min="6" max="6" width="11.140625" customWidth="1"/>
    <col min="7" max="7" width="17.42578125" customWidth="1"/>
  </cols>
  <sheetData>
    <row r="1" spans="1:15" x14ac:dyDescent="0.25">
      <c r="A1" s="52" t="s">
        <v>0</v>
      </c>
      <c r="B1" s="2" t="s">
        <v>30</v>
      </c>
      <c r="C1" s="3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 x14ac:dyDescent="0.25">
      <c r="A2" s="52" t="s">
        <v>2</v>
      </c>
      <c r="B2" s="5" t="str">
        <f>'День 1'!B2</f>
        <v>осенне-зимний</v>
      </c>
      <c r="C2" s="3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5" ht="15" customHeight="1" x14ac:dyDescent="0.25">
      <c r="A3" s="111" t="s">
        <v>3</v>
      </c>
      <c r="B3" s="113" t="str">
        <f>'День 1'!B3:B4</f>
        <v>12-18 лет</v>
      </c>
      <c r="C3" s="3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 ht="15.75" thickBot="1" x14ac:dyDescent="0.3">
      <c r="A4" s="112"/>
      <c r="B4" s="114"/>
      <c r="C4" s="3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ht="15" customHeight="1" x14ac:dyDescent="0.25">
      <c r="A5" s="115" t="s">
        <v>4</v>
      </c>
      <c r="B5" s="117" t="s">
        <v>5</v>
      </c>
      <c r="C5" s="119" t="s">
        <v>6</v>
      </c>
      <c r="D5" s="106" t="s">
        <v>7</v>
      </c>
      <c r="E5" s="106"/>
      <c r="F5" s="106"/>
      <c r="G5" s="106" t="s">
        <v>8</v>
      </c>
      <c r="H5" s="106"/>
      <c r="I5" s="106"/>
      <c r="J5" s="106"/>
      <c r="K5" s="106"/>
      <c r="L5" s="108"/>
      <c r="M5" s="109"/>
      <c r="N5" s="109"/>
      <c r="O5" s="110"/>
    </row>
    <row r="6" spans="1:15" ht="15.75" thickBot="1" x14ac:dyDescent="0.3">
      <c r="A6" s="116"/>
      <c r="B6" s="118"/>
      <c r="C6" s="120"/>
      <c r="D6" s="51" t="s">
        <v>9</v>
      </c>
      <c r="E6" s="51" t="s">
        <v>10</v>
      </c>
      <c r="F6" s="51" t="s">
        <v>11</v>
      </c>
      <c r="G6" s="107"/>
      <c r="H6" s="51"/>
      <c r="I6" s="51"/>
      <c r="J6" s="51"/>
      <c r="K6" s="51"/>
      <c r="L6" s="51"/>
      <c r="M6" s="7"/>
      <c r="N6" s="7"/>
      <c r="O6" s="8"/>
    </row>
    <row r="7" spans="1:15" ht="15.75" thickBot="1" x14ac:dyDescent="0.3">
      <c r="A7" s="17" t="s">
        <v>12</v>
      </c>
      <c r="B7" s="18" t="s">
        <v>13</v>
      </c>
      <c r="C7" s="19" t="s">
        <v>14</v>
      </c>
      <c r="D7" s="20" t="s">
        <v>15</v>
      </c>
      <c r="E7" s="20" t="s">
        <v>16</v>
      </c>
      <c r="F7" s="20" t="s">
        <v>17</v>
      </c>
      <c r="G7" s="20" t="s">
        <v>18</v>
      </c>
      <c r="H7" s="20"/>
      <c r="I7" s="20"/>
      <c r="J7" s="20"/>
      <c r="K7" s="20"/>
      <c r="L7" s="20"/>
      <c r="M7" s="20"/>
      <c r="N7" s="20"/>
      <c r="O7" s="21"/>
    </row>
    <row r="8" spans="1:15" ht="15.75" thickBot="1" x14ac:dyDescent="0.3">
      <c r="A8" s="27"/>
      <c r="B8" s="28" t="s">
        <v>19</v>
      </c>
      <c r="C8" s="29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1"/>
    </row>
    <row r="9" spans="1:15" x14ac:dyDescent="0.25">
      <c r="A9" s="22">
        <v>175</v>
      </c>
      <c r="B9" s="23" t="s">
        <v>78</v>
      </c>
      <c r="C9" s="24">
        <v>250</v>
      </c>
      <c r="D9" s="25">
        <v>6.9</v>
      </c>
      <c r="E9" s="25">
        <v>12.7</v>
      </c>
      <c r="F9" s="25">
        <v>49.38</v>
      </c>
      <c r="G9" s="25">
        <v>340.9</v>
      </c>
      <c r="H9" s="66"/>
      <c r="I9" s="25"/>
      <c r="J9" s="25"/>
      <c r="K9" s="25"/>
      <c r="L9" s="25"/>
      <c r="M9" s="25"/>
      <c r="N9" s="25"/>
      <c r="O9" s="26"/>
    </row>
    <row r="10" spans="1:15" x14ac:dyDescent="0.25">
      <c r="A10" s="12">
        <v>376</v>
      </c>
      <c r="B10" s="10" t="s">
        <v>74</v>
      </c>
      <c r="C10" s="13">
        <v>200</v>
      </c>
      <c r="D10" s="14">
        <v>0.12</v>
      </c>
      <c r="E10" s="14">
        <v>0.02</v>
      </c>
      <c r="F10" s="14">
        <v>12.74</v>
      </c>
      <c r="G10" s="14">
        <v>51.3</v>
      </c>
      <c r="H10" s="14"/>
      <c r="I10" s="14"/>
      <c r="J10" s="14"/>
      <c r="K10" s="14"/>
      <c r="L10" s="14"/>
      <c r="M10" s="14"/>
      <c r="N10" s="14"/>
      <c r="O10" s="15"/>
    </row>
    <row r="11" spans="1:15" x14ac:dyDescent="0.25">
      <c r="A11" s="62">
        <v>268</v>
      </c>
      <c r="B11" s="55" t="s">
        <v>84</v>
      </c>
      <c r="C11" s="65">
        <v>65</v>
      </c>
      <c r="D11" s="64">
        <v>5.6</v>
      </c>
      <c r="E11" s="64">
        <v>8.5</v>
      </c>
      <c r="F11" s="64">
        <v>1.4</v>
      </c>
      <c r="G11" s="64">
        <v>104</v>
      </c>
      <c r="H11" s="14"/>
      <c r="I11" s="14"/>
      <c r="J11" s="14"/>
      <c r="K11" s="14"/>
      <c r="L11" s="14"/>
      <c r="M11" s="14"/>
      <c r="N11" s="14"/>
      <c r="O11" s="15"/>
    </row>
    <row r="12" spans="1:15" x14ac:dyDescent="0.25">
      <c r="A12" s="12">
        <v>18</v>
      </c>
      <c r="B12" s="10" t="s">
        <v>85</v>
      </c>
      <c r="C12" s="16">
        <v>40</v>
      </c>
      <c r="D12" s="14">
        <v>3.1</v>
      </c>
      <c r="E12" s="14">
        <v>1.2</v>
      </c>
      <c r="F12" s="14">
        <v>20</v>
      </c>
      <c r="G12" s="14">
        <v>103.6</v>
      </c>
      <c r="H12" s="14"/>
      <c r="I12" s="14"/>
      <c r="J12" s="14"/>
      <c r="K12" s="14"/>
      <c r="L12" s="14"/>
      <c r="M12" s="14"/>
      <c r="N12" s="14"/>
      <c r="O12" s="15"/>
    </row>
    <row r="13" spans="1:15" ht="15.75" thickBot="1" x14ac:dyDescent="0.3">
      <c r="A13" s="54"/>
      <c r="B13" s="55"/>
      <c r="C13" s="37">
        <f>SUM(C9:C12)</f>
        <v>555</v>
      </c>
      <c r="D13" s="37">
        <f>SUM(D9:D12)</f>
        <v>15.72</v>
      </c>
      <c r="E13" s="37">
        <f>SUM(E9:E12)</f>
        <v>22.419999999999998</v>
      </c>
      <c r="F13" s="37">
        <f>SUM(F9:F12)</f>
        <v>83.52000000000001</v>
      </c>
      <c r="G13" s="37">
        <f>SUM(G9:G12)</f>
        <v>599.79999999999995</v>
      </c>
      <c r="H13" s="37"/>
      <c r="I13" s="37"/>
      <c r="J13" s="37"/>
      <c r="K13" s="37"/>
      <c r="L13" s="37"/>
      <c r="M13" s="37"/>
      <c r="N13" s="37"/>
      <c r="O13" s="56"/>
    </row>
    <row r="14" spans="1:15" ht="15.75" thickBot="1" x14ac:dyDescent="0.3">
      <c r="A14" s="32"/>
      <c r="B14" s="33" t="s">
        <v>20</v>
      </c>
      <c r="C14" s="34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6"/>
    </row>
    <row r="15" spans="1:15" x14ac:dyDescent="0.25">
      <c r="A15" s="49"/>
      <c r="B15" s="10"/>
      <c r="C15" s="50"/>
      <c r="D15" s="9"/>
      <c r="E15" s="9"/>
      <c r="F15" s="9"/>
      <c r="G15" s="9"/>
      <c r="H15" s="25"/>
      <c r="I15" s="25"/>
      <c r="J15" s="25"/>
      <c r="K15" s="25"/>
      <c r="L15" s="25"/>
      <c r="M15" s="25"/>
      <c r="N15" s="25"/>
      <c r="O15" s="26"/>
    </row>
    <row r="16" spans="1:15" x14ac:dyDescent="0.25">
      <c r="A16" s="49"/>
      <c r="B16" s="10"/>
      <c r="C16" s="50"/>
      <c r="D16" s="9"/>
      <c r="E16" s="9"/>
      <c r="F16" s="9"/>
      <c r="G16" s="9"/>
      <c r="H16" s="14"/>
      <c r="I16" s="14"/>
      <c r="J16" s="14"/>
      <c r="K16" s="14"/>
      <c r="L16" s="14"/>
      <c r="M16" s="14"/>
      <c r="N16" s="14"/>
      <c r="O16" s="15"/>
    </row>
    <row r="17" spans="1:15" x14ac:dyDescent="0.25">
      <c r="A17" s="12"/>
      <c r="B17" s="10"/>
      <c r="C17" s="16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5"/>
    </row>
    <row r="18" spans="1:15" x14ac:dyDescent="0.25">
      <c r="A18" s="49"/>
      <c r="B18" s="10"/>
      <c r="C18" s="50"/>
      <c r="D18" s="9"/>
      <c r="E18" s="9"/>
      <c r="F18" s="9"/>
      <c r="G18" s="9"/>
      <c r="H18" s="14"/>
      <c r="I18" s="14"/>
      <c r="J18" s="14"/>
      <c r="K18" s="14"/>
      <c r="L18" s="14"/>
      <c r="M18" s="14"/>
      <c r="N18" s="14"/>
      <c r="O18" s="15"/>
    </row>
    <row r="19" spans="1:15" x14ac:dyDescent="0.25">
      <c r="A19" s="49"/>
      <c r="B19" s="10"/>
      <c r="C19" s="50"/>
      <c r="D19" s="9"/>
      <c r="E19" s="9"/>
      <c r="F19" s="9"/>
      <c r="G19" s="9"/>
      <c r="H19" s="14"/>
      <c r="I19" s="14"/>
      <c r="J19" s="14"/>
      <c r="K19" s="14"/>
      <c r="L19" s="14"/>
      <c r="M19" s="14"/>
      <c r="N19" s="14"/>
      <c r="O19" s="15"/>
    </row>
    <row r="20" spans="1:15" x14ac:dyDescent="0.25">
      <c r="A20" s="49"/>
      <c r="B20" s="10"/>
      <c r="C20" s="50"/>
      <c r="D20" s="9"/>
      <c r="E20" s="9"/>
      <c r="F20" s="9"/>
      <c r="G20" s="9"/>
      <c r="H20" s="14"/>
      <c r="I20" s="14"/>
      <c r="J20" s="14"/>
      <c r="K20" s="14"/>
      <c r="L20" s="14"/>
      <c r="M20" s="14"/>
      <c r="N20" s="14"/>
      <c r="O20" s="15"/>
    </row>
    <row r="21" spans="1:15" s="57" customFormat="1" x14ac:dyDescent="0.25">
      <c r="A21" s="12"/>
      <c r="B21" s="10"/>
      <c r="C21" s="13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5"/>
    </row>
    <row r="22" spans="1:15" s="57" customFormat="1" x14ac:dyDescent="0.25">
      <c r="A22" s="54"/>
      <c r="B22" s="55"/>
      <c r="C22" s="37">
        <f>SUM(C15:C21)</f>
        <v>0</v>
      </c>
      <c r="D22" s="37">
        <f t="shared" ref="D22:N22" si="0">SUM(D15:D21)</f>
        <v>0</v>
      </c>
      <c r="E22" s="37">
        <f t="shared" si="0"/>
        <v>0</v>
      </c>
      <c r="F22" s="37">
        <f t="shared" si="0"/>
        <v>0</v>
      </c>
      <c r="G22" s="37">
        <f t="shared" si="0"/>
        <v>0</v>
      </c>
      <c r="H22" s="37"/>
      <c r="I22" s="37"/>
      <c r="J22" s="37"/>
      <c r="K22" s="37"/>
      <c r="L22" s="37"/>
      <c r="M22" s="37"/>
      <c r="N22" s="37"/>
      <c r="O22" s="56"/>
    </row>
    <row r="23" spans="1:15" ht="15.75" thickBot="1" x14ac:dyDescent="0.3">
      <c r="A23" s="58"/>
      <c r="B23" s="59" t="s">
        <v>21</v>
      </c>
      <c r="C23" s="38">
        <f t="shared" ref="C23:O23" si="1">SUM(C13+C22)</f>
        <v>555</v>
      </c>
      <c r="D23" s="38">
        <f t="shared" si="1"/>
        <v>15.72</v>
      </c>
      <c r="E23" s="38">
        <f t="shared" si="1"/>
        <v>22.419999999999998</v>
      </c>
      <c r="F23" s="38">
        <f t="shared" si="1"/>
        <v>83.52000000000001</v>
      </c>
      <c r="G23" s="38">
        <f t="shared" si="1"/>
        <v>599.79999999999995</v>
      </c>
      <c r="H23" s="38"/>
      <c r="I23" s="38"/>
      <c r="J23" s="38"/>
      <c r="K23" s="38"/>
      <c r="L23" s="38"/>
      <c r="M23" s="38"/>
      <c r="N23" s="38"/>
      <c r="O23" s="38"/>
    </row>
  </sheetData>
  <mergeCells count="9">
    <mergeCell ref="G5:G6"/>
    <mergeCell ref="H5:K5"/>
    <mergeCell ref="L5:O5"/>
    <mergeCell ref="A3:A4"/>
    <mergeCell ref="B3:B4"/>
    <mergeCell ref="A5:A6"/>
    <mergeCell ref="B5:B6"/>
    <mergeCell ref="C5:C6"/>
    <mergeCell ref="D5:F5"/>
  </mergeCells>
  <pageMargins left="0.7" right="0.7" top="0.75" bottom="0.75" header="0.3" footer="0.3"/>
  <pageSetup paperSize="9" scale="71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3"/>
  <sheetViews>
    <sheetView workbookViewId="0">
      <selection activeCell="I20" sqref="I20"/>
    </sheetView>
  </sheetViews>
  <sheetFormatPr defaultRowHeight="15" x14ac:dyDescent="0.25"/>
  <cols>
    <col min="1" max="1" width="18.140625" customWidth="1"/>
    <col min="2" max="2" width="14.140625" customWidth="1"/>
    <col min="3" max="3" width="11.140625" customWidth="1"/>
    <col min="4" max="5" width="11" customWidth="1"/>
    <col min="6" max="6" width="25.85546875" customWidth="1"/>
  </cols>
  <sheetData>
    <row r="1" spans="1:14" ht="29.25" customHeight="1" x14ac:dyDescent="0.25">
      <c r="A1" s="45" t="s">
        <v>31</v>
      </c>
      <c r="B1" s="46" t="s">
        <v>32</v>
      </c>
      <c r="C1" s="46" t="s">
        <v>33</v>
      </c>
      <c r="D1" s="46" t="s">
        <v>34</v>
      </c>
      <c r="E1" s="46" t="s">
        <v>35</v>
      </c>
      <c r="F1" s="46" t="s">
        <v>36</v>
      </c>
      <c r="G1" s="39"/>
      <c r="H1" s="39"/>
      <c r="I1" s="39"/>
      <c r="J1" s="39"/>
      <c r="K1" s="39"/>
      <c r="L1" s="39"/>
      <c r="M1" s="39"/>
      <c r="N1" s="40"/>
    </row>
    <row r="2" spans="1:14" x14ac:dyDescent="0.25">
      <c r="A2" s="11" t="s">
        <v>37</v>
      </c>
      <c r="B2" s="60">
        <f>SUM('День 1'!C13,'День 2'!C13,'День 3'!C13,'День 4'!C14,'День 5'!C13,'День 6'!C14,'День 7'!C14,'День 8'!C13,'День 9'!C13,'День 10'!C13,)</f>
        <v>5614</v>
      </c>
      <c r="C2" s="60">
        <f>SUM('День 1'!D13,'День 2'!D13,'День 3'!D13,'День 4'!D13,'День 5'!D13,'День 6'!D14,'День 7'!D14,'День 8'!D13,'День 9'!D13,'День 10'!D13,O7)</f>
        <v>163.78000000000003</v>
      </c>
      <c r="D2" s="60">
        <f>SUM('День 1'!E13,'День 2'!E13,'День 3'!E13,'День 4'!E13,'День 5'!E13,'День 6'!E14,'День 7'!E14,'День 8'!E13,'День 9'!E13,'День 10'!E13,I20)</f>
        <v>177.98</v>
      </c>
      <c r="E2" s="60">
        <f>SUM('День 1'!F13,'День 2'!F13,'День 3'!F13,'День 4'!F13,'День 5'!F13,'День 6'!F14,'День 7'!F14,'День 8'!F13,'День 9'!F13,'День 10'!F13,P5)</f>
        <v>801.49999999999989</v>
      </c>
      <c r="F2" s="60">
        <f>SUM('День 1'!G13,'День 2'!G13,'День 3'!G13,'День 4'!G14,'День 5'!G13,'День 6'!G14,'День 7'!G14,'День 8'!G13,'День 9'!G13,'День 10'!G13,O3)</f>
        <v>5863.81</v>
      </c>
      <c r="G2" s="60"/>
      <c r="H2" s="60"/>
      <c r="I2" s="60"/>
      <c r="J2" s="60"/>
      <c r="K2" s="60"/>
      <c r="L2" s="60"/>
      <c r="M2" s="60"/>
      <c r="N2" s="61"/>
    </row>
    <row r="3" spans="1:14" x14ac:dyDescent="0.25">
      <c r="A3" s="11" t="s">
        <v>38</v>
      </c>
      <c r="B3" s="41">
        <v>10</v>
      </c>
      <c r="C3" s="41">
        <v>10</v>
      </c>
      <c r="D3" s="41">
        <v>10</v>
      </c>
      <c r="E3" s="41">
        <v>10</v>
      </c>
      <c r="F3" s="41">
        <v>10</v>
      </c>
      <c r="G3" s="41"/>
      <c r="H3" s="41"/>
      <c r="I3" s="41"/>
      <c r="J3" s="41"/>
      <c r="K3" s="41"/>
      <c r="L3" s="41"/>
      <c r="M3" s="41"/>
      <c r="N3" s="47"/>
    </row>
    <row r="4" spans="1:14" ht="15.75" thickBot="1" x14ac:dyDescent="0.3">
      <c r="A4" s="42" t="s">
        <v>39</v>
      </c>
      <c r="B4" s="53">
        <f>B2/B3</f>
        <v>561.4</v>
      </c>
      <c r="C4" s="53">
        <f t="shared" ref="C4:N4" si="0">C2/C3</f>
        <v>16.378000000000004</v>
      </c>
      <c r="D4" s="53">
        <f t="shared" si="0"/>
        <v>17.797999999999998</v>
      </c>
      <c r="E4" s="53">
        <f t="shared" si="0"/>
        <v>80.149999999999991</v>
      </c>
      <c r="F4" s="53">
        <f t="shared" si="0"/>
        <v>586.38100000000009</v>
      </c>
      <c r="G4" s="43"/>
      <c r="H4" s="43"/>
      <c r="I4" s="43"/>
      <c r="J4" s="43"/>
      <c r="K4" s="43"/>
      <c r="L4" s="43"/>
      <c r="M4" s="43"/>
      <c r="N4" s="48"/>
    </row>
    <row r="5" spans="1:14" thickBot="1" x14ac:dyDescent="0.35">
      <c r="A5" s="44"/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</row>
    <row r="6" spans="1:14" ht="29.25" customHeight="1" x14ac:dyDescent="0.25">
      <c r="A6" s="45" t="s">
        <v>40</v>
      </c>
      <c r="B6" s="46" t="s">
        <v>32</v>
      </c>
      <c r="C6" s="46" t="s">
        <v>33</v>
      </c>
      <c r="D6" s="46" t="s">
        <v>34</v>
      </c>
      <c r="E6" s="46" t="s">
        <v>35</v>
      </c>
      <c r="F6" s="46" t="s">
        <v>36</v>
      </c>
      <c r="G6" s="39"/>
      <c r="H6" s="39"/>
      <c r="I6" s="39"/>
      <c r="J6" s="39"/>
      <c r="K6" s="39"/>
      <c r="L6" s="39"/>
      <c r="M6" s="39"/>
      <c r="N6" s="40"/>
    </row>
    <row r="7" spans="1:14" x14ac:dyDescent="0.25">
      <c r="A7" s="11" t="s">
        <v>37</v>
      </c>
      <c r="B7" s="60">
        <f>SUM('День 1'!C22,'День 2'!C22,'День 3'!C22,'День 4'!C23,'День 5'!C22,'День 6'!C23,'День 7'!C23,'День 8'!C22,'День 9'!C22,'День 10'!C22,)</f>
        <v>0</v>
      </c>
      <c r="C7" s="60">
        <f>SUM('День 1'!D22,'День 2'!D22,'День 3'!D22,'День 4'!D23,'День 5'!D22,'День 6'!D23,'День 7'!D23,'День 8'!D22,'День 9'!D22,'День 10'!D22,)</f>
        <v>0</v>
      </c>
      <c r="D7" s="60">
        <f>SUM('День 1'!E22,'День 2'!E22,'День 3'!E22,'День 4'!E23,'День 5'!E22,'День 6'!E23,'День 7'!E23,'День 8'!E22,'День 9'!E22,'День 10'!E22,)</f>
        <v>0</v>
      </c>
      <c r="E7" s="60">
        <f>SUM('День 1'!F22,'День 2'!F22,'День 3'!F22,'День 4'!F23,'День 5'!F22,'День 6'!F23,'День 7'!F23,'День 8'!F22,'День 9'!F22,'День 10'!F22,)</f>
        <v>0</v>
      </c>
      <c r="F7" s="60">
        <f>SUM('День 1'!G22,'День 2'!G22,'День 3'!G22,'День 4'!G23,'День 5'!G22,'День 6'!G23,'День 7'!G23,'День 8'!G22,'День 9'!G22,'День 10'!G22,)</f>
        <v>0</v>
      </c>
      <c r="G7" s="60"/>
      <c r="H7" s="60"/>
      <c r="I7" s="60"/>
      <c r="J7" s="60"/>
      <c r="K7" s="60"/>
      <c r="L7" s="60"/>
      <c r="M7" s="60"/>
      <c r="N7" s="61"/>
    </row>
    <row r="8" spans="1:14" x14ac:dyDescent="0.25">
      <c r="A8" s="11" t="s">
        <v>38</v>
      </c>
      <c r="B8" s="41">
        <v>10</v>
      </c>
      <c r="C8" s="41">
        <v>10</v>
      </c>
      <c r="D8" s="41">
        <v>10</v>
      </c>
      <c r="E8" s="41">
        <v>10</v>
      </c>
      <c r="F8" s="41">
        <v>10</v>
      </c>
      <c r="G8" s="41"/>
      <c r="H8" s="41"/>
      <c r="I8" s="41"/>
      <c r="J8" s="41"/>
      <c r="K8" s="41"/>
      <c r="L8" s="41"/>
      <c r="M8" s="41"/>
      <c r="N8" s="47"/>
    </row>
    <row r="9" spans="1:14" ht="15.75" thickBot="1" x14ac:dyDescent="0.3">
      <c r="A9" s="42" t="s">
        <v>39</v>
      </c>
      <c r="B9" s="53">
        <f t="shared" ref="B9:N9" si="1">B7/B8</f>
        <v>0</v>
      </c>
      <c r="C9" s="53">
        <f t="shared" si="1"/>
        <v>0</v>
      </c>
      <c r="D9" s="53">
        <f t="shared" si="1"/>
        <v>0</v>
      </c>
      <c r="E9" s="53">
        <f t="shared" si="1"/>
        <v>0</v>
      </c>
      <c r="F9" s="53">
        <f>F7/F8</f>
        <v>0</v>
      </c>
      <c r="G9" s="43"/>
      <c r="H9" s="43"/>
      <c r="I9" s="43"/>
      <c r="J9" s="43"/>
      <c r="K9" s="43"/>
      <c r="L9" s="43"/>
      <c r="M9" s="43"/>
      <c r="N9" s="48"/>
    </row>
    <row r="10" spans="1:14" thickBot="1" x14ac:dyDescent="0.35"/>
    <row r="11" spans="1:14" ht="30" customHeight="1" x14ac:dyDescent="0.25">
      <c r="A11" s="45" t="s">
        <v>41</v>
      </c>
      <c r="B11" s="46" t="s">
        <v>32</v>
      </c>
      <c r="C11" s="46" t="s">
        <v>33</v>
      </c>
      <c r="D11" s="46" t="s">
        <v>34</v>
      </c>
      <c r="E11" s="46" t="s">
        <v>35</v>
      </c>
      <c r="F11" s="46" t="s">
        <v>36</v>
      </c>
      <c r="G11" s="39"/>
      <c r="H11" s="39"/>
      <c r="I11" s="39"/>
      <c r="J11" s="39"/>
      <c r="K11" s="39"/>
      <c r="L11" s="39"/>
      <c r="M11" s="39"/>
      <c r="N11" s="40"/>
    </row>
    <row r="12" spans="1:14" x14ac:dyDescent="0.25">
      <c r="A12" s="11" t="s">
        <v>37</v>
      </c>
      <c r="B12" s="60">
        <f>SUM('День 1'!C23,'День 2'!C23,'День 3'!C23,'День 4'!C24,'День 5'!C23,'День 6'!C24,'День 7'!C24,'День 8'!C23,'День 9'!C23,'День 10'!C23,)</f>
        <v>5614</v>
      </c>
      <c r="C12" s="60">
        <f>SUM('День 1'!D23,'День 2'!D23,'День 3'!D23,'День 4'!D24,'День 5'!D23,'День 6'!D24,'День 7'!D24,'День 8'!D23,'День 9'!D23,'День 10'!D23,)</f>
        <v>179.77</v>
      </c>
      <c r="D12" s="60">
        <f>SUM('День 1'!E23,'День 2'!E23,'День 3'!E23,'День 4'!E24,'День 5'!E23,'День 6'!E24,'День 7'!E24,'День 8'!E23,'День 9'!E23,'День 10'!E23,)</f>
        <v>201</v>
      </c>
      <c r="E12" s="60">
        <f>SUM('День 1'!F23,'День 2'!F23,'День 3'!F23,'День 4'!F24,'День 5'!F23,'День 6'!F24,'День 7'!F24,'День 8'!F23,'День 9'!F23,'День 10'!F23,)</f>
        <v>886.36999999999989</v>
      </c>
      <c r="F12" s="60">
        <f>SUM('День 1'!G23,'День 2'!G23,'День 3'!G23,'День 4'!G24,'День 5'!G23,'День 6'!G24,'День 7'!G24,'День 8'!G23,'День 9'!G23,'День 10'!G23,)</f>
        <v>5863.81</v>
      </c>
      <c r="G12" s="60"/>
      <c r="H12" s="60"/>
      <c r="I12" s="60"/>
      <c r="J12" s="60"/>
      <c r="K12" s="60"/>
      <c r="L12" s="60"/>
      <c r="M12" s="60"/>
      <c r="N12" s="61"/>
    </row>
    <row r="13" spans="1:14" x14ac:dyDescent="0.25">
      <c r="A13" s="11" t="s">
        <v>38</v>
      </c>
      <c r="B13" s="41">
        <v>10</v>
      </c>
      <c r="C13" s="41">
        <v>10</v>
      </c>
      <c r="D13" s="41">
        <v>10</v>
      </c>
      <c r="E13" s="41">
        <v>10</v>
      </c>
      <c r="F13" s="41">
        <v>10</v>
      </c>
      <c r="G13" s="41"/>
      <c r="H13" s="41"/>
      <c r="I13" s="41"/>
      <c r="J13" s="41"/>
      <c r="K13" s="41"/>
      <c r="L13" s="41"/>
      <c r="M13" s="41"/>
      <c r="N13" s="47"/>
    </row>
    <row r="14" spans="1:14" ht="15.75" thickBot="1" x14ac:dyDescent="0.3">
      <c r="A14" s="42" t="s">
        <v>39</v>
      </c>
      <c r="B14" s="53">
        <f t="shared" ref="B14:N14" si="2">B12/B13</f>
        <v>561.4</v>
      </c>
      <c r="C14" s="53">
        <f t="shared" si="2"/>
        <v>17.977</v>
      </c>
      <c r="D14" s="53">
        <f t="shared" si="2"/>
        <v>20.100000000000001</v>
      </c>
      <c r="E14" s="53">
        <f t="shared" si="2"/>
        <v>88.636999999999986</v>
      </c>
      <c r="F14" s="53">
        <f>F12/F13</f>
        <v>586.38100000000009</v>
      </c>
      <c r="G14" s="43"/>
      <c r="H14" s="43"/>
      <c r="I14" s="43"/>
      <c r="J14" s="43"/>
      <c r="K14" s="43"/>
      <c r="L14" s="43"/>
      <c r="M14" s="43"/>
      <c r="N14" s="48"/>
    </row>
    <row r="16" spans="1:14" x14ac:dyDescent="0.25">
      <c r="A16" t="s">
        <v>31</v>
      </c>
      <c r="B16" s="60">
        <f>MAX('День 1'!C13,'День 2'!C13,'День 3'!C13,'День 4'!C13,'День 5'!C13,'День 6'!C13,'День 7'!C14,'День 8'!C13,'День 9'!C13,'День 10'!C13,D21)</f>
        <v>587</v>
      </c>
      <c r="C16" t="s">
        <v>42</v>
      </c>
      <c r="D16" s="63"/>
      <c r="F16" s="60">
        <f>MAX('День 1'!G13,'День 2'!G13,'День 3'!G13,'День 4'!G14,'День 5'!G13,'День 6'!G14,'День 7'!G14,'День 8'!G13,'День 9'!G13,'День 10'!G13,)</f>
        <v>599.79999999999995</v>
      </c>
      <c r="G16" t="s">
        <v>42</v>
      </c>
    </row>
    <row r="17" spans="1:7" x14ac:dyDescent="0.25">
      <c r="B17" s="60">
        <f>MIN('День 1'!C13,'День 2'!C13,'День 3'!C13,'День 4'!C14,'День 5'!C13,'День 6'!C14,'День 7'!C14,'День 8'!C13,'День 9'!C13,'День 10'!C13)</f>
        <v>550</v>
      </c>
      <c r="C17" t="s">
        <v>43</v>
      </c>
      <c r="F17" s="60">
        <f>MIN('День 1'!G13,'День 2'!G13,'День 3'!G13,'День 4'!G14,'День 5'!G13,'День 6'!G14,'День 7'!G14,'День 8'!G13,'День 9'!G13,'День 10'!G13)</f>
        <v>539.15</v>
      </c>
      <c r="G17" t="s">
        <v>43</v>
      </c>
    </row>
    <row r="19" spans="1:7" x14ac:dyDescent="0.25">
      <c r="A19" t="s">
        <v>40</v>
      </c>
      <c r="B19" s="60">
        <f>MAX('День 1'!C22,'День 2'!C22,'День 3'!C22,'День 4'!C23,'День 5'!C22,'День 6'!C23,'День 7'!C23,'День 8'!C22,'День 9'!C22,'День 10'!C22,)</f>
        <v>0</v>
      </c>
      <c r="C19" t="s">
        <v>42</v>
      </c>
      <c r="F19" s="60">
        <f>MAX('День 1'!G22,'День 2'!G22,'День 3'!G22,'День 4'!G23,'День 5'!G22,'День 6'!G23,'День 7'!G23,'День 8'!G22,'День 9'!G22,'День 10'!G22,)</f>
        <v>0</v>
      </c>
      <c r="G19" t="s">
        <v>42</v>
      </c>
    </row>
    <row r="20" spans="1:7" x14ac:dyDescent="0.25">
      <c r="B20" s="60">
        <f>MIN('День 1'!C22,'День 2'!C22,'День 3'!C22,'День 4'!C23,'День 5'!C22,'День 6'!C23,'День 7'!C23,'День 8'!C22,'День 9'!C22,'День 10'!C22)</f>
        <v>0</v>
      </c>
      <c r="C20" t="s">
        <v>43</v>
      </c>
      <c r="F20" s="60">
        <f>MIN('День 1'!G22,'День 2'!G22,'День 3'!G22,'День 4'!G23,'День 5'!G22,'День 6'!G23,'День 7'!G23,'День 8'!G22,'День 9'!G22,'День 10'!G22)</f>
        <v>0</v>
      </c>
      <c r="G20" t="s">
        <v>43</v>
      </c>
    </row>
    <row r="22" spans="1:7" x14ac:dyDescent="0.25">
      <c r="A22" t="s">
        <v>44</v>
      </c>
      <c r="F22" s="60">
        <f>MAX('День 1'!G23,'День 2'!G23,'День 3'!G23,'День 4'!G24,'День 5'!G23,'День 6'!G24,'День 7'!G24,'День 8'!G23,'День 9'!G23,'День 10'!G23,)</f>
        <v>599.79999999999995</v>
      </c>
      <c r="G22" t="s">
        <v>42</v>
      </c>
    </row>
    <row r="23" spans="1:7" x14ac:dyDescent="0.25">
      <c r="F23" s="60">
        <f>MIN('День 1'!G23,'День 2'!G23,'День 3'!G23,'День 4'!G24,'День 5'!G23,'День 6'!G24,'День 7'!G24,'День 8'!G23,'День 9'!G23,'День 10'!G23)</f>
        <v>539.15</v>
      </c>
      <c r="G23" t="s">
        <v>43</v>
      </c>
    </row>
  </sheetData>
  <pageMargins left="0.70866141732283472" right="0.70866141732283472" top="0.74803149606299213" bottom="0.74803149606299213" header="0.31496062992125984" footer="0.31496062992125984"/>
  <pageSetup paperSize="9" scale="79" orientation="landscape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workbookViewId="0">
      <selection activeCell="B22" sqref="B22"/>
    </sheetView>
  </sheetViews>
  <sheetFormatPr defaultRowHeight="15" x14ac:dyDescent="0.25"/>
  <cols>
    <col min="1" max="1" width="16" customWidth="1"/>
    <col min="2" max="2" width="12.5703125" customWidth="1"/>
    <col min="4" max="4" width="10.85546875" bestFit="1" customWidth="1"/>
    <col min="5" max="5" width="16.140625" customWidth="1"/>
    <col min="6" max="6" width="12.7109375" customWidth="1"/>
  </cols>
  <sheetData>
    <row r="1" spans="1:8" x14ac:dyDescent="0.25">
      <c r="A1" s="90" t="s">
        <v>58</v>
      </c>
      <c r="B1" s="82"/>
      <c r="C1" s="82"/>
      <c r="D1" s="82"/>
      <c r="E1" s="83"/>
      <c r="F1" s="82"/>
      <c r="G1" s="82"/>
      <c r="H1" s="82"/>
    </row>
    <row r="2" spans="1:8" x14ac:dyDescent="0.25">
      <c r="A2" s="121" t="s">
        <v>31</v>
      </c>
      <c r="B2" s="122"/>
      <c r="C2" s="122"/>
      <c r="D2" s="123"/>
      <c r="E2" s="121" t="s">
        <v>40</v>
      </c>
      <c r="F2" s="122"/>
      <c r="G2" s="122"/>
      <c r="H2" s="123"/>
    </row>
    <row r="3" spans="1:8" x14ac:dyDescent="0.25">
      <c r="A3" s="84" t="s">
        <v>59</v>
      </c>
      <c r="B3" s="85" t="s">
        <v>71</v>
      </c>
      <c r="C3" s="86" t="s">
        <v>64</v>
      </c>
      <c r="D3" s="102" t="s">
        <v>60</v>
      </c>
      <c r="E3" s="84" t="s">
        <v>59</v>
      </c>
      <c r="F3" s="85" t="s">
        <v>72</v>
      </c>
      <c r="G3" s="86" t="s">
        <v>65</v>
      </c>
      <c r="H3" s="102" t="s">
        <v>60</v>
      </c>
    </row>
    <row r="4" spans="1:8" x14ac:dyDescent="0.25">
      <c r="A4" s="87" t="s">
        <v>45</v>
      </c>
      <c r="B4" s="94">
        <f>'День 1'!G13</f>
        <v>539.15</v>
      </c>
      <c r="C4" s="95">
        <f t="shared" ref="C4:C16" si="0">B4/2350</f>
        <v>0.22942553191489362</v>
      </c>
      <c r="D4" s="103">
        <f t="shared" ref="D4:D16" si="1">B4/360</f>
        <v>1.4976388888888887</v>
      </c>
      <c r="E4" s="96" t="s">
        <v>45</v>
      </c>
      <c r="F4" s="94">
        <f>'День 1'!G22</f>
        <v>0</v>
      </c>
      <c r="G4" s="95">
        <f t="shared" ref="G4:G16" si="2">F4/2350</f>
        <v>0</v>
      </c>
      <c r="H4" s="103">
        <f t="shared" ref="H4:H16" si="3">F4/630</f>
        <v>0</v>
      </c>
    </row>
    <row r="5" spans="1:8" x14ac:dyDescent="0.25">
      <c r="A5" s="87" t="s">
        <v>46</v>
      </c>
      <c r="B5" s="94">
        <f>'День 2'!G13</f>
        <v>589.38</v>
      </c>
      <c r="C5" s="95">
        <f t="shared" si="0"/>
        <v>0.25080000000000002</v>
      </c>
      <c r="D5" s="103">
        <f t="shared" si="1"/>
        <v>1.6371666666666667</v>
      </c>
      <c r="E5" s="96" t="s">
        <v>46</v>
      </c>
      <c r="F5" s="94">
        <f>'День 2'!G22</f>
        <v>0</v>
      </c>
      <c r="G5" s="95">
        <f t="shared" si="2"/>
        <v>0</v>
      </c>
      <c r="H5" s="103">
        <f t="shared" si="3"/>
        <v>0</v>
      </c>
    </row>
    <row r="6" spans="1:8" x14ac:dyDescent="0.25">
      <c r="A6" s="87" t="s">
        <v>47</v>
      </c>
      <c r="B6" s="94">
        <f>'День 3'!G13</f>
        <v>594.54999999999995</v>
      </c>
      <c r="C6" s="95">
        <f t="shared" si="0"/>
        <v>0.253</v>
      </c>
      <c r="D6" s="103">
        <f t="shared" si="1"/>
        <v>1.6515277777777777</v>
      </c>
      <c r="E6" s="96" t="s">
        <v>47</v>
      </c>
      <c r="F6" s="94">
        <f>'День 2'!G22</f>
        <v>0</v>
      </c>
      <c r="G6" s="95">
        <f t="shared" si="2"/>
        <v>0</v>
      </c>
      <c r="H6" s="103">
        <f t="shared" si="3"/>
        <v>0</v>
      </c>
    </row>
    <row r="7" spans="1:8" x14ac:dyDescent="0.25">
      <c r="A7" s="87" t="s">
        <v>48</v>
      </c>
      <c r="B7" s="94">
        <f>'День 4'!G13</f>
        <v>48.75</v>
      </c>
      <c r="C7" s="95">
        <f t="shared" si="0"/>
        <v>2.0744680851063829E-2</v>
      </c>
      <c r="D7" s="103">
        <f t="shared" si="1"/>
        <v>0.13541666666666666</v>
      </c>
      <c r="E7" s="96" t="s">
        <v>48</v>
      </c>
      <c r="F7" s="94">
        <f>'День 4'!G23</f>
        <v>0</v>
      </c>
      <c r="G7" s="95">
        <f t="shared" si="2"/>
        <v>0</v>
      </c>
      <c r="H7" s="103">
        <f t="shared" si="3"/>
        <v>0</v>
      </c>
    </row>
    <row r="8" spans="1:8" x14ac:dyDescent="0.25">
      <c r="A8" s="87" t="s">
        <v>49</v>
      </c>
      <c r="B8" s="94">
        <f>'День 5'!G13</f>
        <v>599.79999999999995</v>
      </c>
      <c r="C8" s="95">
        <f t="shared" si="0"/>
        <v>0.25523404255319149</v>
      </c>
      <c r="D8" s="103">
        <f t="shared" si="1"/>
        <v>1.6661111111111109</v>
      </c>
      <c r="E8" s="96" t="s">
        <v>49</v>
      </c>
      <c r="F8" s="94">
        <f>'День 5'!G22</f>
        <v>0</v>
      </c>
      <c r="G8" s="95">
        <f t="shared" si="2"/>
        <v>0</v>
      </c>
      <c r="H8" s="103">
        <f t="shared" si="3"/>
        <v>0</v>
      </c>
    </row>
    <row r="9" spans="1:8" x14ac:dyDescent="0.25">
      <c r="A9" s="87" t="s">
        <v>50</v>
      </c>
      <c r="B9" s="94">
        <f>'День 6'!G14</f>
        <v>587.9</v>
      </c>
      <c r="C9" s="95">
        <f t="shared" si="0"/>
        <v>0.25017021276595741</v>
      </c>
      <c r="D9" s="103">
        <f t="shared" si="1"/>
        <v>1.6330555555555555</v>
      </c>
      <c r="E9" s="96" t="s">
        <v>50</v>
      </c>
      <c r="F9" s="94">
        <f>'День 6'!G23</f>
        <v>0</v>
      </c>
      <c r="G9" s="95">
        <f t="shared" si="2"/>
        <v>0</v>
      </c>
      <c r="H9" s="103">
        <f t="shared" si="3"/>
        <v>0</v>
      </c>
    </row>
    <row r="10" spans="1:8" x14ac:dyDescent="0.25">
      <c r="A10" s="87" t="s">
        <v>51</v>
      </c>
      <c r="B10" s="94">
        <f>'День 7'!G14</f>
        <v>581.65</v>
      </c>
      <c r="C10" s="95">
        <f t="shared" si="0"/>
        <v>0.24751063829787234</v>
      </c>
      <c r="D10" s="103">
        <f t="shared" si="1"/>
        <v>1.6156944444444443</v>
      </c>
      <c r="E10" s="96" t="s">
        <v>51</v>
      </c>
      <c r="F10" s="94">
        <f>'День 7'!G23</f>
        <v>0</v>
      </c>
      <c r="G10" s="95">
        <f t="shared" si="2"/>
        <v>0</v>
      </c>
      <c r="H10" s="103">
        <f t="shared" si="3"/>
        <v>0</v>
      </c>
    </row>
    <row r="11" spans="1:8" x14ac:dyDescent="0.25">
      <c r="A11" s="87" t="s">
        <v>52</v>
      </c>
      <c r="B11" s="94">
        <f>'День 8'!G13</f>
        <v>594.54999999999995</v>
      </c>
      <c r="C11" s="95">
        <f t="shared" si="0"/>
        <v>0.253</v>
      </c>
      <c r="D11" s="103">
        <f t="shared" si="1"/>
        <v>1.6515277777777777</v>
      </c>
      <c r="E11" s="96" t="s">
        <v>52</v>
      </c>
      <c r="F11" s="94">
        <f>'День 8'!G22</f>
        <v>0</v>
      </c>
      <c r="G11" s="95">
        <f t="shared" si="2"/>
        <v>0</v>
      </c>
      <c r="H11" s="103">
        <f t="shared" si="3"/>
        <v>0</v>
      </c>
    </row>
    <row r="12" spans="1:8" x14ac:dyDescent="0.25">
      <c r="A12" s="87" t="s">
        <v>53</v>
      </c>
      <c r="B12" s="94">
        <f>'День 9'!G13</f>
        <v>588</v>
      </c>
      <c r="C12" s="95">
        <f t="shared" si="0"/>
        <v>0.25021276595744679</v>
      </c>
      <c r="D12" s="103">
        <f t="shared" si="1"/>
        <v>1.6333333333333333</v>
      </c>
      <c r="E12" s="96" t="s">
        <v>53</v>
      </c>
      <c r="F12" s="94">
        <f>'День 9'!G22</f>
        <v>0</v>
      </c>
      <c r="G12" s="95">
        <f t="shared" si="2"/>
        <v>0</v>
      </c>
      <c r="H12" s="103">
        <f t="shared" si="3"/>
        <v>0</v>
      </c>
    </row>
    <row r="13" spans="1:8" x14ac:dyDescent="0.25">
      <c r="A13" s="87" t="s">
        <v>54</v>
      </c>
      <c r="B13" s="94">
        <f>'День 10'!G13</f>
        <v>599.79999999999995</v>
      </c>
      <c r="C13" s="95">
        <f t="shared" si="0"/>
        <v>0.25523404255319149</v>
      </c>
      <c r="D13" s="103">
        <f t="shared" si="1"/>
        <v>1.6661111111111109</v>
      </c>
      <c r="E13" s="96" t="s">
        <v>54</v>
      </c>
      <c r="F13" s="94">
        <f>'День 10'!G22</f>
        <v>0</v>
      </c>
      <c r="G13" s="95">
        <f t="shared" si="2"/>
        <v>0</v>
      </c>
      <c r="H13" s="103">
        <f t="shared" si="3"/>
        <v>0</v>
      </c>
    </row>
    <row r="14" spans="1:8" ht="30.75" customHeight="1" x14ac:dyDescent="0.25">
      <c r="A14" s="84" t="s">
        <v>55</v>
      </c>
      <c r="B14" s="88">
        <f>SUM(B4:B8)/5</f>
        <v>474.32600000000002</v>
      </c>
      <c r="C14" s="104">
        <f t="shared" si="0"/>
        <v>0.20184085106382979</v>
      </c>
      <c r="D14" s="103">
        <f t="shared" si="1"/>
        <v>1.3175722222222224</v>
      </c>
      <c r="E14" s="84" t="s">
        <v>55</v>
      </c>
      <c r="F14" s="88">
        <f>SUM(F4:F8)/5</f>
        <v>0</v>
      </c>
      <c r="G14" s="104">
        <f t="shared" si="2"/>
        <v>0</v>
      </c>
      <c r="H14" s="103">
        <f t="shared" si="3"/>
        <v>0</v>
      </c>
    </row>
    <row r="15" spans="1:8" ht="30.75" customHeight="1" x14ac:dyDescent="0.25">
      <c r="A15" s="84" t="s">
        <v>56</v>
      </c>
      <c r="B15" s="88">
        <f>SUM(B9:B13)/5</f>
        <v>590.37999999999988</v>
      </c>
      <c r="C15" s="104">
        <f t="shared" si="0"/>
        <v>0.25122553191489355</v>
      </c>
      <c r="D15" s="103">
        <f t="shared" si="1"/>
        <v>1.6399444444444442</v>
      </c>
      <c r="E15" s="84" t="s">
        <v>56</v>
      </c>
      <c r="F15" s="88">
        <f>SUM(F9:F13)/5</f>
        <v>0</v>
      </c>
      <c r="G15" s="104">
        <f t="shared" si="2"/>
        <v>0</v>
      </c>
      <c r="H15" s="103">
        <f t="shared" si="3"/>
        <v>0</v>
      </c>
    </row>
    <row r="16" spans="1:8" ht="31.5" customHeight="1" x14ac:dyDescent="0.25">
      <c r="A16" s="84" t="s">
        <v>57</v>
      </c>
      <c r="B16" s="89">
        <f>SUM(B14:B15)/2</f>
        <v>532.35299999999995</v>
      </c>
      <c r="C16" s="104">
        <f t="shared" si="0"/>
        <v>0.22653319148936168</v>
      </c>
      <c r="D16" s="103">
        <f t="shared" si="1"/>
        <v>1.4787583333333332</v>
      </c>
      <c r="E16" s="84" t="s">
        <v>57</v>
      </c>
      <c r="F16" s="88">
        <f>SUM(F14:F15)/2</f>
        <v>0</v>
      </c>
      <c r="G16" s="104">
        <f t="shared" si="2"/>
        <v>0</v>
      </c>
      <c r="H16" s="103">
        <f t="shared" si="3"/>
        <v>0</v>
      </c>
    </row>
    <row r="17" spans="1:7" thickBot="1" x14ac:dyDescent="0.35"/>
    <row r="18" spans="1:7" ht="15.75" thickBot="1" x14ac:dyDescent="0.3">
      <c r="A18" s="91" t="s">
        <v>62</v>
      </c>
      <c r="B18" s="92">
        <f>MIN(B4:B13)</f>
        <v>48.75</v>
      </c>
      <c r="C18" s="93">
        <f>MIN(C4:C13)</f>
        <v>2.0744680851063829E-2</v>
      </c>
      <c r="E18" s="91" t="s">
        <v>62</v>
      </c>
      <c r="F18" s="92">
        <f>MIN(F4:F13)</f>
        <v>0</v>
      </c>
      <c r="G18" s="93">
        <f>MIN(G4:G13)</f>
        <v>0</v>
      </c>
    </row>
    <row r="19" spans="1:7" ht="15.75" thickBot="1" x14ac:dyDescent="0.3">
      <c r="A19" s="91" t="s">
        <v>61</v>
      </c>
      <c r="B19" s="92">
        <f>MAX(B4:B13)</f>
        <v>599.79999999999995</v>
      </c>
      <c r="C19" s="93">
        <f>MAX(C4:C13)</f>
        <v>0.25523404255319149</v>
      </c>
      <c r="E19" s="91" t="s">
        <v>61</v>
      </c>
      <c r="F19" s="92">
        <f>MAX(F4:F13)</f>
        <v>0</v>
      </c>
      <c r="G19" s="93">
        <f>MAX(G4:G13)</f>
        <v>0</v>
      </c>
    </row>
  </sheetData>
  <mergeCells count="2">
    <mergeCell ref="A2:D2"/>
    <mergeCell ref="E2:H2"/>
  </mergeCells>
  <pageMargins left="0.7" right="0.7" top="0.75" bottom="0.75" header="0.3" footer="0.3"/>
  <pageSetup paperSize="9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workbookViewId="0">
      <selection activeCell="D23" sqref="D23"/>
    </sheetView>
  </sheetViews>
  <sheetFormatPr defaultRowHeight="15" x14ac:dyDescent="0.25"/>
  <cols>
    <col min="1" max="1" width="16" customWidth="1"/>
    <col min="2" max="2" width="13.28515625" customWidth="1"/>
    <col min="4" max="4" width="9.42578125" customWidth="1"/>
    <col min="5" max="5" width="16.42578125" customWidth="1"/>
    <col min="6" max="6" width="13.5703125" customWidth="1"/>
  </cols>
  <sheetData>
    <row r="1" spans="1:8" x14ac:dyDescent="0.25">
      <c r="A1" s="90" t="s">
        <v>33</v>
      </c>
      <c r="B1" s="82"/>
      <c r="C1" s="82"/>
      <c r="D1" s="82"/>
      <c r="E1" s="83"/>
      <c r="F1" s="82"/>
      <c r="G1" s="82"/>
      <c r="H1" s="82"/>
    </row>
    <row r="2" spans="1:8" x14ac:dyDescent="0.25">
      <c r="A2" s="121" t="s">
        <v>31</v>
      </c>
      <c r="B2" s="122"/>
      <c r="C2" s="122"/>
      <c r="D2" s="123"/>
      <c r="E2" s="121" t="s">
        <v>40</v>
      </c>
      <c r="F2" s="122"/>
      <c r="G2" s="122"/>
      <c r="H2" s="123"/>
    </row>
    <row r="3" spans="1:8" x14ac:dyDescent="0.25">
      <c r="A3" s="84" t="s">
        <v>59</v>
      </c>
      <c r="B3" s="85" t="s">
        <v>67</v>
      </c>
      <c r="C3" s="86" t="s">
        <v>64</v>
      </c>
      <c r="D3" s="102" t="s">
        <v>60</v>
      </c>
      <c r="E3" s="84" t="s">
        <v>59</v>
      </c>
      <c r="F3" s="85" t="s">
        <v>66</v>
      </c>
      <c r="G3" s="86" t="s">
        <v>65</v>
      </c>
      <c r="H3" s="102" t="s">
        <v>60</v>
      </c>
    </row>
    <row r="4" spans="1:8" x14ac:dyDescent="0.25">
      <c r="A4" s="87" t="s">
        <v>45</v>
      </c>
      <c r="B4" s="94">
        <f>'День 1'!D13</f>
        <v>21.410000000000004</v>
      </c>
      <c r="C4" s="95">
        <f t="shared" ref="C4:C16" si="0">B4/77</f>
        <v>0.27805194805194811</v>
      </c>
      <c r="D4" s="103">
        <f t="shared" ref="D4:D16" si="1">B4/10.8</f>
        <v>1.9824074074074076</v>
      </c>
      <c r="E4" s="96" t="s">
        <v>45</v>
      </c>
      <c r="F4" s="94">
        <f>'День 1'!D22</f>
        <v>0</v>
      </c>
      <c r="G4" s="95">
        <f t="shared" ref="G4:G16" si="2">F4/77</f>
        <v>0</v>
      </c>
      <c r="H4" s="103">
        <f t="shared" ref="H4:H16" si="3">F4/18.9</f>
        <v>0</v>
      </c>
    </row>
    <row r="5" spans="1:8" x14ac:dyDescent="0.25">
      <c r="A5" s="87" t="s">
        <v>46</v>
      </c>
      <c r="B5" s="94">
        <f>'День 2'!D13</f>
        <v>23.509999999999998</v>
      </c>
      <c r="C5" s="95">
        <f t="shared" si="0"/>
        <v>0.30532467532467528</v>
      </c>
      <c r="D5" s="103">
        <f t="shared" si="1"/>
        <v>2.1768518518518514</v>
      </c>
      <c r="E5" s="96" t="s">
        <v>46</v>
      </c>
      <c r="F5" s="94">
        <f>'День 2'!D22</f>
        <v>0</v>
      </c>
      <c r="G5" s="95">
        <f t="shared" si="2"/>
        <v>0</v>
      </c>
      <c r="H5" s="103">
        <f t="shared" si="3"/>
        <v>0</v>
      </c>
    </row>
    <row r="6" spans="1:8" x14ac:dyDescent="0.25">
      <c r="A6" s="87" t="s">
        <v>47</v>
      </c>
      <c r="B6" s="94">
        <f>'День 3'!D13</f>
        <v>15.120000000000001</v>
      </c>
      <c r="C6" s="95">
        <f t="shared" si="0"/>
        <v>0.19636363636363638</v>
      </c>
      <c r="D6" s="103">
        <f t="shared" si="1"/>
        <v>1.4</v>
      </c>
      <c r="E6" s="96" t="s">
        <v>47</v>
      </c>
      <c r="F6" s="94">
        <f>'День 3'!D22</f>
        <v>0</v>
      </c>
      <c r="G6" s="95">
        <f t="shared" si="2"/>
        <v>0</v>
      </c>
      <c r="H6" s="103">
        <f t="shared" si="3"/>
        <v>0</v>
      </c>
    </row>
    <row r="7" spans="1:8" x14ac:dyDescent="0.25">
      <c r="A7" s="87" t="s">
        <v>48</v>
      </c>
      <c r="B7" s="94">
        <f>'День 4'!D13</f>
        <v>1.35</v>
      </c>
      <c r="C7" s="95">
        <f t="shared" si="0"/>
        <v>1.7532467532467535E-2</v>
      </c>
      <c r="D7" s="103">
        <f t="shared" si="1"/>
        <v>0.125</v>
      </c>
      <c r="E7" s="96" t="s">
        <v>48</v>
      </c>
      <c r="F7" s="94">
        <f>'День 4'!D23</f>
        <v>0</v>
      </c>
      <c r="G7" s="95">
        <f t="shared" si="2"/>
        <v>0</v>
      </c>
      <c r="H7" s="103">
        <f t="shared" si="3"/>
        <v>0</v>
      </c>
    </row>
    <row r="8" spans="1:8" x14ac:dyDescent="0.25">
      <c r="A8" s="87" t="s">
        <v>49</v>
      </c>
      <c r="B8" s="94">
        <f>'День 5'!D13</f>
        <v>15.72</v>
      </c>
      <c r="C8" s="95">
        <f t="shared" si="0"/>
        <v>0.20415584415584417</v>
      </c>
      <c r="D8" s="103">
        <f t="shared" si="1"/>
        <v>1.4555555555555555</v>
      </c>
      <c r="E8" s="96" t="s">
        <v>49</v>
      </c>
      <c r="F8" s="94">
        <f>'День 5'!D22</f>
        <v>0</v>
      </c>
      <c r="G8" s="95">
        <f t="shared" si="2"/>
        <v>0</v>
      </c>
      <c r="H8" s="103">
        <f t="shared" si="3"/>
        <v>0</v>
      </c>
    </row>
    <row r="9" spans="1:8" x14ac:dyDescent="0.25">
      <c r="A9" s="87" t="s">
        <v>50</v>
      </c>
      <c r="B9" s="94">
        <f>'День 6'!D14</f>
        <v>22.760000000000005</v>
      </c>
      <c r="C9" s="95">
        <f t="shared" si="0"/>
        <v>0.29558441558441567</v>
      </c>
      <c r="D9" s="103">
        <f t="shared" si="1"/>
        <v>2.1074074074074076</v>
      </c>
      <c r="E9" s="96" t="s">
        <v>50</v>
      </c>
      <c r="F9" s="94">
        <f>'День 6'!D23</f>
        <v>0</v>
      </c>
      <c r="G9" s="95">
        <f t="shared" si="2"/>
        <v>0</v>
      </c>
      <c r="H9" s="103">
        <f t="shared" si="3"/>
        <v>0</v>
      </c>
    </row>
    <row r="10" spans="1:8" x14ac:dyDescent="0.25">
      <c r="A10" s="87" t="s">
        <v>51</v>
      </c>
      <c r="B10" s="94">
        <f>'День 7'!D14</f>
        <v>15.790000000000001</v>
      </c>
      <c r="C10" s="95">
        <f t="shared" si="0"/>
        <v>0.20506493506493509</v>
      </c>
      <c r="D10" s="103">
        <f t="shared" si="1"/>
        <v>1.462037037037037</v>
      </c>
      <c r="E10" s="96" t="s">
        <v>51</v>
      </c>
      <c r="F10" s="94">
        <f>'День 7'!D23</f>
        <v>0</v>
      </c>
      <c r="G10" s="95">
        <f t="shared" si="2"/>
        <v>0</v>
      </c>
      <c r="H10" s="103">
        <f t="shared" si="3"/>
        <v>0</v>
      </c>
    </row>
    <row r="11" spans="1:8" x14ac:dyDescent="0.25">
      <c r="A11" s="87" t="s">
        <v>52</v>
      </c>
      <c r="B11" s="94">
        <f>'День 8'!D13</f>
        <v>15.120000000000001</v>
      </c>
      <c r="C11" s="95">
        <f t="shared" si="0"/>
        <v>0.19636363636363638</v>
      </c>
      <c r="D11" s="103">
        <f t="shared" si="1"/>
        <v>1.4</v>
      </c>
      <c r="E11" s="96" t="s">
        <v>52</v>
      </c>
      <c r="F11" s="94">
        <f>'День 8'!D22</f>
        <v>0</v>
      </c>
      <c r="G11" s="95">
        <f t="shared" si="2"/>
        <v>0</v>
      </c>
      <c r="H11" s="103">
        <f t="shared" si="3"/>
        <v>0</v>
      </c>
    </row>
    <row r="12" spans="1:8" x14ac:dyDescent="0.25">
      <c r="A12" s="87" t="s">
        <v>53</v>
      </c>
      <c r="B12" s="94">
        <f>'День 9'!D13</f>
        <v>17.28</v>
      </c>
      <c r="C12" s="95">
        <f t="shared" si="0"/>
        <v>0.22441558441558443</v>
      </c>
      <c r="D12" s="103">
        <f t="shared" si="1"/>
        <v>1.6</v>
      </c>
      <c r="E12" s="96" t="s">
        <v>53</v>
      </c>
      <c r="F12" s="94">
        <f>'День 9'!D22</f>
        <v>0</v>
      </c>
      <c r="G12" s="95">
        <f t="shared" si="2"/>
        <v>0</v>
      </c>
      <c r="H12" s="103">
        <f t="shared" si="3"/>
        <v>0</v>
      </c>
    </row>
    <row r="13" spans="1:8" x14ac:dyDescent="0.25">
      <c r="A13" s="87" t="s">
        <v>54</v>
      </c>
      <c r="B13" s="94">
        <f>'День 10'!D13</f>
        <v>15.72</v>
      </c>
      <c r="C13" s="95">
        <f t="shared" si="0"/>
        <v>0.20415584415584417</v>
      </c>
      <c r="D13" s="103">
        <f t="shared" si="1"/>
        <v>1.4555555555555555</v>
      </c>
      <c r="E13" s="96" t="s">
        <v>54</v>
      </c>
      <c r="F13" s="94">
        <f>'День 10'!D22</f>
        <v>0</v>
      </c>
      <c r="G13" s="95">
        <f t="shared" si="2"/>
        <v>0</v>
      </c>
      <c r="H13" s="103">
        <f t="shared" si="3"/>
        <v>0</v>
      </c>
    </row>
    <row r="14" spans="1:8" ht="30" customHeight="1" x14ac:dyDescent="0.25">
      <c r="A14" s="84" t="s">
        <v>55</v>
      </c>
      <c r="B14" s="88">
        <f>SUM(B4:B8)/5</f>
        <v>15.422000000000002</v>
      </c>
      <c r="C14" s="104">
        <f t="shared" si="0"/>
        <v>0.20028571428571432</v>
      </c>
      <c r="D14" s="103">
        <f t="shared" si="1"/>
        <v>1.4279629629629631</v>
      </c>
      <c r="E14" s="84" t="s">
        <v>55</v>
      </c>
      <c r="F14" s="88">
        <f>SUM(F4:F8)/5</f>
        <v>0</v>
      </c>
      <c r="G14" s="104">
        <f t="shared" si="2"/>
        <v>0</v>
      </c>
      <c r="H14" s="103">
        <f t="shared" si="3"/>
        <v>0</v>
      </c>
    </row>
    <row r="15" spans="1:8" ht="30.75" customHeight="1" x14ac:dyDescent="0.25">
      <c r="A15" s="84" t="s">
        <v>56</v>
      </c>
      <c r="B15" s="88">
        <f>SUM(B9:B13)/5</f>
        <v>17.334</v>
      </c>
      <c r="C15" s="104">
        <f t="shared" si="0"/>
        <v>0.2251168831168831</v>
      </c>
      <c r="D15" s="103">
        <f t="shared" si="1"/>
        <v>1.6049999999999998</v>
      </c>
      <c r="E15" s="84" t="s">
        <v>56</v>
      </c>
      <c r="F15" s="88">
        <f>SUM(F9:F13)/5</f>
        <v>0</v>
      </c>
      <c r="G15" s="104">
        <f t="shared" si="2"/>
        <v>0</v>
      </c>
      <c r="H15" s="103">
        <f t="shared" si="3"/>
        <v>0</v>
      </c>
    </row>
    <row r="16" spans="1:8" ht="30.75" customHeight="1" x14ac:dyDescent="0.25">
      <c r="A16" s="84" t="s">
        <v>57</v>
      </c>
      <c r="B16" s="89">
        <f>SUM(B14:B15)/2</f>
        <v>16.378</v>
      </c>
      <c r="C16" s="104">
        <f t="shared" si="0"/>
        <v>0.2127012987012987</v>
      </c>
      <c r="D16" s="103">
        <f t="shared" si="1"/>
        <v>1.5164814814814813</v>
      </c>
      <c r="E16" s="84" t="s">
        <v>57</v>
      </c>
      <c r="F16" s="88">
        <f>SUM(F14:F15)/2</f>
        <v>0</v>
      </c>
      <c r="G16" s="104">
        <f t="shared" si="2"/>
        <v>0</v>
      </c>
      <c r="H16" s="103">
        <f t="shared" si="3"/>
        <v>0</v>
      </c>
    </row>
    <row r="17" spans="1:7" thickBot="1" x14ac:dyDescent="0.35"/>
    <row r="18" spans="1:7" ht="15.75" thickBot="1" x14ac:dyDescent="0.3">
      <c r="A18" s="91" t="s">
        <v>62</v>
      </c>
      <c r="B18" s="92">
        <f>MIN(B4:B13)</f>
        <v>1.35</v>
      </c>
      <c r="C18" s="93">
        <f>MIN(C4:C13)</f>
        <v>1.7532467532467535E-2</v>
      </c>
      <c r="E18" s="91" t="s">
        <v>62</v>
      </c>
      <c r="F18" s="92">
        <f>MIN(F4:F13)</f>
        <v>0</v>
      </c>
      <c r="G18" s="93">
        <f>MIN(G4:G13)</f>
        <v>0</v>
      </c>
    </row>
    <row r="19" spans="1:7" ht="15.75" thickBot="1" x14ac:dyDescent="0.3">
      <c r="A19" s="91" t="s">
        <v>61</v>
      </c>
      <c r="B19" s="92">
        <f>MAX(B4:B13)</f>
        <v>23.509999999999998</v>
      </c>
      <c r="C19" s="93">
        <f>MAX(C4:C13)</f>
        <v>0.30532467532467528</v>
      </c>
      <c r="E19" s="91" t="s">
        <v>61</v>
      </c>
      <c r="F19" s="92">
        <f>MAX(F4:F13)</f>
        <v>0</v>
      </c>
      <c r="G19" s="93">
        <f>MAX(G4:G13)</f>
        <v>0</v>
      </c>
    </row>
  </sheetData>
  <mergeCells count="2">
    <mergeCell ref="A2:D2"/>
    <mergeCell ref="E2:H2"/>
  </mergeCells>
  <pageMargins left="0.7" right="0.7" top="0.75" bottom="0.75" header="0.3" footer="0.3"/>
  <pageSetup paperSize="9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workbookViewId="0">
      <selection activeCell="C22" sqref="C22"/>
    </sheetView>
  </sheetViews>
  <sheetFormatPr defaultRowHeight="15" x14ac:dyDescent="0.25"/>
  <cols>
    <col min="1" max="1" width="16.140625" customWidth="1"/>
    <col min="2" max="2" width="12.85546875" customWidth="1"/>
    <col min="5" max="5" width="16.140625" customWidth="1"/>
    <col min="6" max="6" width="13.28515625" customWidth="1"/>
  </cols>
  <sheetData>
    <row r="1" spans="1:8" x14ac:dyDescent="0.25">
      <c r="A1" s="90" t="s">
        <v>34</v>
      </c>
      <c r="B1" s="82"/>
      <c r="C1" s="82"/>
      <c r="D1" s="82"/>
      <c r="E1" s="83"/>
      <c r="F1" s="82"/>
      <c r="G1" s="82"/>
      <c r="H1" s="82"/>
    </row>
    <row r="2" spans="1:8" x14ac:dyDescent="0.25">
      <c r="A2" s="121" t="s">
        <v>31</v>
      </c>
      <c r="B2" s="122"/>
      <c r="C2" s="122"/>
      <c r="D2" s="123"/>
      <c r="E2" s="121" t="s">
        <v>40</v>
      </c>
      <c r="F2" s="122"/>
      <c r="G2" s="122"/>
      <c r="H2" s="123"/>
    </row>
    <row r="3" spans="1:8" x14ac:dyDescent="0.25">
      <c r="A3" s="98" t="s">
        <v>59</v>
      </c>
      <c r="B3" s="99" t="s">
        <v>68</v>
      </c>
      <c r="C3" s="100" t="s">
        <v>64</v>
      </c>
      <c r="D3" s="102" t="s">
        <v>60</v>
      </c>
      <c r="E3" s="98" t="s">
        <v>59</v>
      </c>
      <c r="F3" s="99" t="s">
        <v>69</v>
      </c>
      <c r="G3" s="100" t="s">
        <v>65</v>
      </c>
      <c r="H3" s="102" t="s">
        <v>60</v>
      </c>
    </row>
    <row r="4" spans="1:8" x14ac:dyDescent="0.25">
      <c r="A4" s="96" t="s">
        <v>45</v>
      </c>
      <c r="B4" s="94">
        <f>'День 1'!E13</f>
        <v>15.879999999999999</v>
      </c>
      <c r="C4" s="95">
        <f t="shared" ref="C4:C16" si="0">B4/79</f>
        <v>0.20101265822784808</v>
      </c>
      <c r="D4" s="103">
        <f t="shared" ref="D4:D16" si="1">B4/12</f>
        <v>1.3233333333333333</v>
      </c>
      <c r="E4" s="96" t="s">
        <v>45</v>
      </c>
      <c r="F4" s="94">
        <f>'День 1'!E22</f>
        <v>0</v>
      </c>
      <c r="G4" s="95">
        <f t="shared" ref="G4:G16" si="2">F4/79</f>
        <v>0</v>
      </c>
      <c r="H4" s="103">
        <f t="shared" ref="H4:H16" si="3">F4/21</f>
        <v>0</v>
      </c>
    </row>
    <row r="5" spans="1:8" x14ac:dyDescent="0.25">
      <c r="A5" s="96" t="s">
        <v>46</v>
      </c>
      <c r="B5" s="94">
        <f>'День 2'!E13</f>
        <v>26.240000000000002</v>
      </c>
      <c r="C5" s="95">
        <f t="shared" si="0"/>
        <v>0.33215189873417722</v>
      </c>
      <c r="D5" s="103">
        <f t="shared" si="1"/>
        <v>2.186666666666667</v>
      </c>
      <c r="E5" s="96" t="s">
        <v>46</v>
      </c>
      <c r="F5" s="94">
        <f>'День 2'!E22</f>
        <v>0</v>
      </c>
      <c r="G5" s="95">
        <f t="shared" si="2"/>
        <v>0</v>
      </c>
      <c r="H5" s="103">
        <f t="shared" si="3"/>
        <v>0</v>
      </c>
    </row>
    <row r="6" spans="1:8" x14ac:dyDescent="0.25">
      <c r="A6" s="96" t="s">
        <v>47</v>
      </c>
      <c r="B6" s="94">
        <f>'День 3'!E13</f>
        <v>19.52</v>
      </c>
      <c r="C6" s="95">
        <f t="shared" si="0"/>
        <v>0.2470886075949367</v>
      </c>
      <c r="D6" s="103">
        <f t="shared" si="1"/>
        <v>1.6266666666666667</v>
      </c>
      <c r="E6" s="96" t="s">
        <v>47</v>
      </c>
      <c r="F6" s="94">
        <f>'День 3'!E22</f>
        <v>0</v>
      </c>
      <c r="G6" s="95">
        <f t="shared" si="2"/>
        <v>0</v>
      </c>
      <c r="H6" s="103">
        <f t="shared" si="3"/>
        <v>0</v>
      </c>
    </row>
    <row r="7" spans="1:8" x14ac:dyDescent="0.25">
      <c r="A7" s="96" t="s">
        <v>48</v>
      </c>
      <c r="B7" s="94">
        <f>'День 4'!E13</f>
        <v>0</v>
      </c>
      <c r="C7" s="95">
        <f t="shared" si="0"/>
        <v>0</v>
      </c>
      <c r="D7" s="103">
        <f t="shared" si="1"/>
        <v>0</v>
      </c>
      <c r="E7" s="96" t="s">
        <v>48</v>
      </c>
      <c r="F7" s="94">
        <f>'День 4'!E23</f>
        <v>0</v>
      </c>
      <c r="G7" s="95">
        <f t="shared" si="2"/>
        <v>0</v>
      </c>
      <c r="H7" s="103">
        <f t="shared" si="3"/>
        <v>0</v>
      </c>
    </row>
    <row r="8" spans="1:8" x14ac:dyDescent="0.25">
      <c r="A8" s="96" t="s">
        <v>49</v>
      </c>
      <c r="B8" s="94">
        <f>'День 5'!E13</f>
        <v>22.419999999999998</v>
      </c>
      <c r="C8" s="95">
        <f t="shared" si="0"/>
        <v>0.28379746835443037</v>
      </c>
      <c r="D8" s="103">
        <f t="shared" si="1"/>
        <v>1.8683333333333332</v>
      </c>
      <c r="E8" s="96" t="s">
        <v>49</v>
      </c>
      <c r="F8" s="94">
        <f>'День 5'!E22</f>
        <v>0</v>
      </c>
      <c r="G8" s="95">
        <f t="shared" si="2"/>
        <v>0</v>
      </c>
      <c r="H8" s="103">
        <f t="shared" si="3"/>
        <v>0</v>
      </c>
    </row>
    <row r="9" spans="1:8" x14ac:dyDescent="0.25">
      <c r="A9" s="96" t="s">
        <v>50</v>
      </c>
      <c r="B9" s="94">
        <f>'День 6'!E14</f>
        <v>15.879999999999999</v>
      </c>
      <c r="C9" s="95">
        <f t="shared" si="0"/>
        <v>0.20101265822784808</v>
      </c>
      <c r="D9" s="103">
        <f t="shared" si="1"/>
        <v>1.3233333333333333</v>
      </c>
      <c r="E9" s="96" t="s">
        <v>50</v>
      </c>
      <c r="F9" s="94">
        <f>'День 6'!E23</f>
        <v>0</v>
      </c>
      <c r="G9" s="95">
        <f t="shared" si="2"/>
        <v>0</v>
      </c>
      <c r="H9" s="103">
        <f t="shared" si="3"/>
        <v>0</v>
      </c>
    </row>
    <row r="10" spans="1:8" x14ac:dyDescent="0.25">
      <c r="A10" s="96" t="s">
        <v>51</v>
      </c>
      <c r="B10" s="94">
        <f>'День 7'!E14</f>
        <v>18.22</v>
      </c>
      <c r="C10" s="95">
        <f t="shared" si="0"/>
        <v>0.23063291139240505</v>
      </c>
      <c r="D10" s="103">
        <f t="shared" si="1"/>
        <v>1.5183333333333333</v>
      </c>
      <c r="E10" s="96" t="s">
        <v>51</v>
      </c>
      <c r="F10" s="94">
        <f>'День 7'!E23</f>
        <v>0</v>
      </c>
      <c r="G10" s="95">
        <f t="shared" si="2"/>
        <v>0</v>
      </c>
      <c r="H10" s="103">
        <f t="shared" si="3"/>
        <v>0</v>
      </c>
    </row>
    <row r="11" spans="1:8" x14ac:dyDescent="0.25">
      <c r="A11" s="96" t="s">
        <v>52</v>
      </c>
      <c r="B11" s="94">
        <f>'День 8'!E13</f>
        <v>19.52</v>
      </c>
      <c r="C11" s="95">
        <f t="shared" si="0"/>
        <v>0.2470886075949367</v>
      </c>
      <c r="D11" s="103">
        <f t="shared" si="1"/>
        <v>1.6266666666666667</v>
      </c>
      <c r="E11" s="96" t="s">
        <v>52</v>
      </c>
      <c r="F11" s="94">
        <f>'День 8'!E22</f>
        <v>0</v>
      </c>
      <c r="G11" s="95">
        <f t="shared" si="2"/>
        <v>0</v>
      </c>
      <c r="H11" s="103">
        <f t="shared" si="3"/>
        <v>0</v>
      </c>
    </row>
    <row r="12" spans="1:8" x14ac:dyDescent="0.25">
      <c r="A12" s="96" t="s">
        <v>53</v>
      </c>
      <c r="B12" s="94">
        <f>'День 9'!E13</f>
        <v>17.880000000000003</v>
      </c>
      <c r="C12" s="95">
        <f t="shared" si="0"/>
        <v>0.22632911392405067</v>
      </c>
      <c r="D12" s="103">
        <f t="shared" si="1"/>
        <v>1.4900000000000002</v>
      </c>
      <c r="E12" s="96" t="s">
        <v>53</v>
      </c>
      <c r="F12" s="94">
        <f>'День 9'!E22</f>
        <v>0</v>
      </c>
      <c r="G12" s="95">
        <f t="shared" si="2"/>
        <v>0</v>
      </c>
      <c r="H12" s="103">
        <f t="shared" si="3"/>
        <v>0</v>
      </c>
    </row>
    <row r="13" spans="1:8" x14ac:dyDescent="0.25">
      <c r="A13" s="96" t="s">
        <v>54</v>
      </c>
      <c r="B13" s="94">
        <f>'День 10'!E13</f>
        <v>22.419999999999998</v>
      </c>
      <c r="C13" s="95">
        <f t="shared" si="0"/>
        <v>0.28379746835443037</v>
      </c>
      <c r="D13" s="103">
        <f t="shared" si="1"/>
        <v>1.8683333333333332</v>
      </c>
      <c r="E13" s="96" t="s">
        <v>54</v>
      </c>
      <c r="F13" s="94">
        <f>'День 10'!E22</f>
        <v>0</v>
      </c>
      <c r="G13" s="95">
        <f t="shared" si="2"/>
        <v>0</v>
      </c>
      <c r="H13" s="103">
        <f t="shared" si="3"/>
        <v>0</v>
      </c>
    </row>
    <row r="14" spans="1:8" ht="30" customHeight="1" x14ac:dyDescent="0.25">
      <c r="A14" s="98" t="s">
        <v>55</v>
      </c>
      <c r="B14" s="101">
        <f>SUM(B4:B8)/5</f>
        <v>16.812000000000001</v>
      </c>
      <c r="C14" s="104">
        <f t="shared" si="0"/>
        <v>0.21281012658227849</v>
      </c>
      <c r="D14" s="103">
        <f t="shared" si="1"/>
        <v>1.401</v>
      </c>
      <c r="E14" s="98" t="s">
        <v>55</v>
      </c>
      <c r="F14" s="101">
        <f>SUM(F4:F8)/5</f>
        <v>0</v>
      </c>
      <c r="G14" s="104">
        <f t="shared" si="2"/>
        <v>0</v>
      </c>
      <c r="H14" s="103">
        <f t="shared" si="3"/>
        <v>0</v>
      </c>
    </row>
    <row r="15" spans="1:8" ht="30" customHeight="1" x14ac:dyDescent="0.25">
      <c r="A15" s="84" t="s">
        <v>56</v>
      </c>
      <c r="B15" s="88">
        <f>SUM(B9:B13)/5</f>
        <v>18.783999999999999</v>
      </c>
      <c r="C15" s="104">
        <f t="shared" si="0"/>
        <v>0.23777215189873416</v>
      </c>
      <c r="D15" s="103">
        <f t="shared" si="1"/>
        <v>1.5653333333333332</v>
      </c>
      <c r="E15" s="84" t="s">
        <v>56</v>
      </c>
      <c r="F15" s="88">
        <f>SUM(F9:F13)/5</f>
        <v>0</v>
      </c>
      <c r="G15" s="104">
        <f t="shared" si="2"/>
        <v>0</v>
      </c>
      <c r="H15" s="103">
        <f t="shared" si="3"/>
        <v>0</v>
      </c>
    </row>
    <row r="16" spans="1:8" ht="31.5" customHeight="1" x14ac:dyDescent="0.25">
      <c r="A16" s="84" t="s">
        <v>57</v>
      </c>
      <c r="B16" s="89">
        <f>SUM(B14:B15)/2</f>
        <v>17.798000000000002</v>
      </c>
      <c r="C16" s="104">
        <f t="shared" si="0"/>
        <v>0.22529113924050634</v>
      </c>
      <c r="D16" s="103">
        <f t="shared" si="1"/>
        <v>1.4831666666666667</v>
      </c>
      <c r="E16" s="84" t="s">
        <v>57</v>
      </c>
      <c r="F16" s="88">
        <f>SUM(F14:F15)/2</f>
        <v>0</v>
      </c>
      <c r="G16" s="104">
        <f t="shared" si="2"/>
        <v>0</v>
      </c>
      <c r="H16" s="103">
        <f t="shared" si="3"/>
        <v>0</v>
      </c>
    </row>
    <row r="17" spans="1:7" thickBot="1" x14ac:dyDescent="0.35"/>
    <row r="18" spans="1:7" ht="15.75" thickBot="1" x14ac:dyDescent="0.3">
      <c r="A18" s="91" t="s">
        <v>62</v>
      </c>
      <c r="B18" s="92">
        <f>MIN(B4:B13)</f>
        <v>0</v>
      </c>
      <c r="C18" s="93">
        <f>MIN(C4:C13)</f>
        <v>0</v>
      </c>
      <c r="E18" s="91" t="s">
        <v>62</v>
      </c>
      <c r="F18" s="92">
        <f>MIN(F4:F13)</f>
        <v>0</v>
      </c>
      <c r="G18" s="93">
        <f>MIN(G4:G13)</f>
        <v>0</v>
      </c>
    </row>
    <row r="19" spans="1:7" ht="15.75" thickBot="1" x14ac:dyDescent="0.3">
      <c r="A19" s="91" t="s">
        <v>61</v>
      </c>
      <c r="B19" s="92">
        <f>MAX(B4:B13)</f>
        <v>26.240000000000002</v>
      </c>
      <c r="C19" s="93">
        <f>MAX(C4:C13)</f>
        <v>0.33215189873417722</v>
      </c>
      <c r="E19" s="91" t="s">
        <v>61</v>
      </c>
      <c r="F19" s="92">
        <f>MAX(F4:F13)</f>
        <v>0</v>
      </c>
      <c r="G19" s="93">
        <f>MAX(G4:G13)</f>
        <v>0</v>
      </c>
    </row>
  </sheetData>
  <mergeCells count="2">
    <mergeCell ref="A2:D2"/>
    <mergeCell ref="E2:H2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tabSelected="1" workbookViewId="0">
      <selection activeCell="C25" sqref="C25"/>
    </sheetView>
  </sheetViews>
  <sheetFormatPr defaultRowHeight="15" x14ac:dyDescent="0.25"/>
  <cols>
    <col min="1" max="1" width="16.28515625" customWidth="1"/>
    <col min="2" max="2" width="13.85546875" customWidth="1"/>
    <col min="5" max="5" width="15.85546875" customWidth="1"/>
    <col min="6" max="6" width="14.42578125" customWidth="1"/>
  </cols>
  <sheetData>
    <row r="1" spans="1:8" x14ac:dyDescent="0.25">
      <c r="A1" s="90" t="s">
        <v>35</v>
      </c>
      <c r="B1" s="82"/>
      <c r="C1" s="82"/>
      <c r="D1" s="82"/>
      <c r="E1" s="83"/>
      <c r="F1" s="82"/>
      <c r="G1" s="82"/>
      <c r="H1" s="82"/>
    </row>
    <row r="2" spans="1:8" x14ac:dyDescent="0.25">
      <c r="A2" s="121" t="s">
        <v>31</v>
      </c>
      <c r="B2" s="122"/>
      <c r="C2" s="122"/>
      <c r="D2" s="123"/>
      <c r="E2" s="121" t="s">
        <v>40</v>
      </c>
      <c r="F2" s="122"/>
      <c r="G2" s="122"/>
      <c r="H2" s="123"/>
    </row>
    <row r="3" spans="1:8" x14ac:dyDescent="0.25">
      <c r="A3" s="84" t="s">
        <v>59</v>
      </c>
      <c r="B3" s="85" t="s">
        <v>70</v>
      </c>
      <c r="C3" s="86" t="s">
        <v>64</v>
      </c>
      <c r="D3" s="102" t="s">
        <v>60</v>
      </c>
      <c r="E3" s="84" t="s">
        <v>59</v>
      </c>
      <c r="F3" s="85" t="s">
        <v>73</v>
      </c>
      <c r="G3" s="86" t="s">
        <v>65</v>
      </c>
      <c r="H3" s="102" t="s">
        <v>60</v>
      </c>
    </row>
    <row r="4" spans="1:8" x14ac:dyDescent="0.25">
      <c r="A4" s="96" t="s">
        <v>45</v>
      </c>
      <c r="B4" s="94">
        <f>'День 1'!F13</f>
        <v>91.87</v>
      </c>
      <c r="C4" s="95">
        <f t="shared" ref="C4:C16" si="0">B4/335</f>
        <v>0.27423880597014927</v>
      </c>
      <c r="D4" s="103">
        <f t="shared" ref="D4:D16" si="1">B4/31.32</f>
        <v>2.9332694763729248</v>
      </c>
      <c r="E4" s="96" t="s">
        <v>45</v>
      </c>
      <c r="F4" s="94">
        <f>'День 1'!F22</f>
        <v>0</v>
      </c>
      <c r="G4" s="95">
        <f t="shared" ref="G4:G16" si="2">F4/335</f>
        <v>0</v>
      </c>
      <c r="H4" s="103">
        <f t="shared" ref="H4:H16" si="3">F4/91.35</f>
        <v>0</v>
      </c>
    </row>
    <row r="5" spans="1:8" x14ac:dyDescent="0.25">
      <c r="A5" s="96" t="s">
        <v>46</v>
      </c>
      <c r="B5" s="94">
        <f>'День 2'!F13</f>
        <v>71.91</v>
      </c>
      <c r="C5" s="95">
        <f t="shared" si="0"/>
        <v>0.21465671641791043</v>
      </c>
      <c r="D5" s="103">
        <f t="shared" si="1"/>
        <v>2.2959770114942528</v>
      </c>
      <c r="E5" s="96" t="s">
        <v>46</v>
      </c>
      <c r="F5" s="94">
        <f>'День 2'!F22</f>
        <v>0</v>
      </c>
      <c r="G5" s="95">
        <f t="shared" si="2"/>
        <v>0</v>
      </c>
      <c r="H5" s="103">
        <f t="shared" si="3"/>
        <v>0</v>
      </c>
    </row>
    <row r="6" spans="1:8" x14ac:dyDescent="0.25">
      <c r="A6" s="96" t="s">
        <v>47</v>
      </c>
      <c r="B6" s="94">
        <f>'День 3'!F13</f>
        <v>89.86999999999999</v>
      </c>
      <c r="C6" s="95">
        <f t="shared" si="0"/>
        <v>0.26826865671641786</v>
      </c>
      <c r="D6" s="103">
        <f t="shared" si="1"/>
        <v>2.8694125159642399</v>
      </c>
      <c r="E6" s="96" t="s">
        <v>47</v>
      </c>
      <c r="F6" s="94">
        <f>'День 3'!F22</f>
        <v>0</v>
      </c>
      <c r="G6" s="95">
        <f t="shared" si="2"/>
        <v>0</v>
      </c>
      <c r="H6" s="103">
        <f t="shared" si="3"/>
        <v>0</v>
      </c>
    </row>
    <row r="7" spans="1:8" x14ac:dyDescent="0.25">
      <c r="A7" s="96" t="s">
        <v>48</v>
      </c>
      <c r="B7" s="94">
        <f>'День 4'!F13</f>
        <v>9.75</v>
      </c>
      <c r="C7" s="95">
        <f t="shared" si="0"/>
        <v>2.9104477611940297E-2</v>
      </c>
      <c r="D7" s="103">
        <f t="shared" si="1"/>
        <v>0.31130268199233718</v>
      </c>
      <c r="E7" s="96" t="s">
        <v>48</v>
      </c>
      <c r="F7" s="94">
        <f>'День 4'!F23</f>
        <v>0</v>
      </c>
      <c r="G7" s="95">
        <f t="shared" si="2"/>
        <v>0</v>
      </c>
      <c r="H7" s="103">
        <f t="shared" si="3"/>
        <v>0</v>
      </c>
    </row>
    <row r="8" spans="1:8" x14ac:dyDescent="0.25">
      <c r="A8" s="96" t="s">
        <v>49</v>
      </c>
      <c r="B8" s="94">
        <f>'День 5'!F13</f>
        <v>83.52000000000001</v>
      </c>
      <c r="C8" s="95">
        <f t="shared" si="0"/>
        <v>0.24931343283582091</v>
      </c>
      <c r="D8" s="103">
        <f t="shared" si="1"/>
        <v>2.666666666666667</v>
      </c>
      <c r="E8" s="96" t="s">
        <v>49</v>
      </c>
      <c r="F8" s="94">
        <f>'День 5'!F22</f>
        <v>0</v>
      </c>
      <c r="G8" s="95">
        <f t="shared" si="2"/>
        <v>0</v>
      </c>
      <c r="H8" s="103">
        <f t="shared" si="3"/>
        <v>0</v>
      </c>
    </row>
    <row r="9" spans="1:8" x14ac:dyDescent="0.25">
      <c r="A9" s="96" t="s">
        <v>50</v>
      </c>
      <c r="B9" s="94">
        <f>'День 6'!F14</f>
        <v>101.62</v>
      </c>
      <c r="C9" s="95">
        <f t="shared" si="0"/>
        <v>0.30334328358208956</v>
      </c>
      <c r="D9" s="103">
        <f t="shared" si="1"/>
        <v>3.244572158365262</v>
      </c>
      <c r="E9" s="96" t="s">
        <v>50</v>
      </c>
      <c r="F9" s="94">
        <f>'День 6'!F23</f>
        <v>0</v>
      </c>
      <c r="G9" s="95">
        <f t="shared" si="2"/>
        <v>0</v>
      </c>
      <c r="H9" s="103">
        <f t="shared" si="3"/>
        <v>0</v>
      </c>
    </row>
    <row r="10" spans="1:8" x14ac:dyDescent="0.25">
      <c r="A10" s="96" t="s">
        <v>51</v>
      </c>
      <c r="B10" s="94">
        <f>'День 7'!F14</f>
        <v>87.17</v>
      </c>
      <c r="C10" s="95">
        <f t="shared" si="0"/>
        <v>0.2602089552238806</v>
      </c>
      <c r="D10" s="103">
        <f t="shared" si="1"/>
        <v>2.7832056194125161</v>
      </c>
      <c r="E10" s="96" t="s">
        <v>51</v>
      </c>
      <c r="F10" s="94">
        <f>'День 7'!F23</f>
        <v>0</v>
      </c>
      <c r="G10" s="95">
        <f t="shared" si="2"/>
        <v>0</v>
      </c>
      <c r="H10" s="103">
        <f t="shared" si="3"/>
        <v>0</v>
      </c>
    </row>
    <row r="11" spans="1:8" x14ac:dyDescent="0.25">
      <c r="A11" s="96" t="s">
        <v>52</v>
      </c>
      <c r="B11" s="94">
        <f>'День 8'!F13</f>
        <v>89.86999999999999</v>
      </c>
      <c r="C11" s="95">
        <f t="shared" si="0"/>
        <v>0.26826865671641786</v>
      </c>
      <c r="D11" s="103">
        <f t="shared" si="1"/>
        <v>2.8694125159642399</v>
      </c>
      <c r="E11" s="96" t="s">
        <v>52</v>
      </c>
      <c r="F11" s="94">
        <f>'День 8'!F22</f>
        <v>0</v>
      </c>
      <c r="G11" s="95">
        <f t="shared" si="2"/>
        <v>0</v>
      </c>
      <c r="H11" s="103">
        <f t="shared" si="3"/>
        <v>0</v>
      </c>
    </row>
    <row r="12" spans="1:8" x14ac:dyDescent="0.25">
      <c r="A12" s="96" t="s">
        <v>53</v>
      </c>
      <c r="B12" s="94">
        <f>'День 9'!F13</f>
        <v>92.4</v>
      </c>
      <c r="C12" s="95">
        <f t="shared" si="0"/>
        <v>0.27582089552238809</v>
      </c>
      <c r="D12" s="103">
        <f t="shared" si="1"/>
        <v>2.9501915708812261</v>
      </c>
      <c r="E12" s="96" t="s">
        <v>53</v>
      </c>
      <c r="F12" s="94">
        <f>'День 9'!F22</f>
        <v>0</v>
      </c>
      <c r="G12" s="95">
        <f t="shared" si="2"/>
        <v>0</v>
      </c>
      <c r="H12" s="103">
        <f t="shared" si="3"/>
        <v>0</v>
      </c>
    </row>
    <row r="13" spans="1:8" x14ac:dyDescent="0.25">
      <c r="A13" s="96" t="s">
        <v>54</v>
      </c>
      <c r="B13" s="94">
        <f>'День 10'!F13</f>
        <v>83.52000000000001</v>
      </c>
      <c r="C13" s="95">
        <f t="shared" si="0"/>
        <v>0.24931343283582091</v>
      </c>
      <c r="D13" s="103">
        <f t="shared" si="1"/>
        <v>2.666666666666667</v>
      </c>
      <c r="E13" s="96" t="s">
        <v>54</v>
      </c>
      <c r="F13" s="94">
        <f>'День 10'!F22</f>
        <v>0</v>
      </c>
      <c r="G13" s="95">
        <f t="shared" si="2"/>
        <v>0</v>
      </c>
      <c r="H13" s="103">
        <f t="shared" si="3"/>
        <v>0</v>
      </c>
    </row>
    <row r="14" spans="1:8" ht="30" customHeight="1" x14ac:dyDescent="0.25">
      <c r="A14" s="84" t="s">
        <v>55</v>
      </c>
      <c r="B14" s="88">
        <f>SUM(B4:B8)/5</f>
        <v>69.383999999999986</v>
      </c>
      <c r="C14" s="104">
        <f t="shared" si="0"/>
        <v>0.20711641791044771</v>
      </c>
      <c r="D14" s="103">
        <f t="shared" si="1"/>
        <v>2.2153256704980837</v>
      </c>
      <c r="E14" s="84" t="s">
        <v>55</v>
      </c>
      <c r="F14" s="88">
        <f>SUM(F4:F8)/5</f>
        <v>0</v>
      </c>
      <c r="G14" s="104">
        <f t="shared" si="2"/>
        <v>0</v>
      </c>
      <c r="H14" s="103">
        <f t="shared" si="3"/>
        <v>0</v>
      </c>
    </row>
    <row r="15" spans="1:8" ht="30" customHeight="1" x14ac:dyDescent="0.25">
      <c r="A15" s="84" t="s">
        <v>56</v>
      </c>
      <c r="B15" s="88">
        <f>SUM(B9:B13)/5</f>
        <v>90.916000000000011</v>
      </c>
      <c r="C15" s="104">
        <f t="shared" si="0"/>
        <v>0.27139104477611942</v>
      </c>
      <c r="D15" s="103">
        <f t="shared" si="1"/>
        <v>2.9028097062579823</v>
      </c>
      <c r="E15" s="84" t="s">
        <v>56</v>
      </c>
      <c r="F15" s="88">
        <f>SUM(F9:F13)/5</f>
        <v>0</v>
      </c>
      <c r="G15" s="104">
        <f t="shared" si="2"/>
        <v>0</v>
      </c>
      <c r="H15" s="103">
        <f t="shared" si="3"/>
        <v>0</v>
      </c>
    </row>
    <row r="16" spans="1:8" ht="30" customHeight="1" x14ac:dyDescent="0.25">
      <c r="A16" s="84" t="s">
        <v>57</v>
      </c>
      <c r="B16" s="89">
        <f>SUM(B14:B15)/2</f>
        <v>80.150000000000006</v>
      </c>
      <c r="C16" s="104">
        <f t="shared" si="0"/>
        <v>0.23925373134328359</v>
      </c>
      <c r="D16" s="103">
        <f t="shared" si="1"/>
        <v>2.5590676883780334</v>
      </c>
      <c r="E16" s="84" t="s">
        <v>57</v>
      </c>
      <c r="F16" s="88">
        <f>SUM(F14:F15)/2</f>
        <v>0</v>
      </c>
      <c r="G16" s="104">
        <f t="shared" si="2"/>
        <v>0</v>
      </c>
      <c r="H16" s="103">
        <f t="shared" si="3"/>
        <v>0</v>
      </c>
    </row>
    <row r="17" spans="1:7" thickBot="1" x14ac:dyDescent="0.35"/>
    <row r="18" spans="1:7" ht="15.75" thickBot="1" x14ac:dyDescent="0.3">
      <c r="A18" s="91" t="s">
        <v>62</v>
      </c>
      <c r="B18" s="92">
        <f>MIN(B4:B13)</f>
        <v>9.75</v>
      </c>
      <c r="C18" s="93">
        <f>MIN(C4:C13)</f>
        <v>2.9104477611940297E-2</v>
      </c>
      <c r="E18" s="91" t="s">
        <v>62</v>
      </c>
      <c r="F18" s="92">
        <f>MIN(F4:F13)</f>
        <v>0</v>
      </c>
      <c r="G18" s="93">
        <f>MIN(G4:G13)</f>
        <v>0</v>
      </c>
    </row>
    <row r="19" spans="1:7" ht="15.75" thickBot="1" x14ac:dyDescent="0.3">
      <c r="A19" s="91" t="s">
        <v>61</v>
      </c>
      <c r="B19" s="92">
        <f>MAX(B4:B13)</f>
        <v>101.62</v>
      </c>
      <c r="C19" s="93">
        <f>MAX(C4:C13)</f>
        <v>0.30334328358208956</v>
      </c>
      <c r="E19" s="91" t="s">
        <v>61</v>
      </c>
      <c r="F19" s="92">
        <f>MAX(F4:F13)</f>
        <v>0</v>
      </c>
      <c r="G19" s="93">
        <f>MAX(G4:G13)</f>
        <v>0</v>
      </c>
    </row>
  </sheetData>
  <mergeCells count="2">
    <mergeCell ref="A2:D2"/>
    <mergeCell ref="E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3"/>
  <sheetViews>
    <sheetView zoomScale="90" zoomScaleNormal="90" workbookViewId="0">
      <selection activeCell="H5" sqref="H5:O23"/>
    </sheetView>
  </sheetViews>
  <sheetFormatPr defaultRowHeight="15" x14ac:dyDescent="0.25"/>
  <cols>
    <col min="1" max="1" width="13.5703125" customWidth="1"/>
    <col min="2" max="2" width="41.85546875" customWidth="1"/>
    <col min="6" max="6" width="12" customWidth="1"/>
    <col min="7" max="7" width="18.28515625" customWidth="1"/>
  </cols>
  <sheetData>
    <row r="1" spans="1:15" x14ac:dyDescent="0.25">
      <c r="A1" s="52" t="s">
        <v>0</v>
      </c>
      <c r="B1" s="2" t="s">
        <v>1</v>
      </c>
      <c r="C1" s="3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 ht="15.75" customHeight="1" x14ac:dyDescent="0.25">
      <c r="A2" s="52" t="s">
        <v>2</v>
      </c>
      <c r="B2" s="5" t="str">
        <f>'День 1'!B2</f>
        <v>осенне-зимний</v>
      </c>
      <c r="C2" s="3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5" ht="15" customHeight="1" x14ac:dyDescent="0.25">
      <c r="A3" s="111" t="s">
        <v>3</v>
      </c>
      <c r="B3" s="113" t="str">
        <f>'День 1'!B3:B4</f>
        <v>12-18 лет</v>
      </c>
      <c r="C3" s="3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 ht="15.75" thickBot="1" x14ac:dyDescent="0.3">
      <c r="A4" s="112"/>
      <c r="B4" s="114"/>
      <c r="C4" s="3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ht="15" customHeight="1" x14ac:dyDescent="0.25">
      <c r="A5" s="115" t="s">
        <v>4</v>
      </c>
      <c r="B5" s="117" t="s">
        <v>5</v>
      </c>
      <c r="C5" s="119" t="s">
        <v>6</v>
      </c>
      <c r="D5" s="106" t="s">
        <v>7</v>
      </c>
      <c r="E5" s="106"/>
      <c r="F5" s="106"/>
      <c r="G5" s="106" t="s">
        <v>8</v>
      </c>
      <c r="H5" s="106"/>
      <c r="I5" s="106"/>
      <c r="J5" s="106"/>
      <c r="K5" s="106"/>
      <c r="L5" s="108"/>
      <c r="M5" s="109"/>
      <c r="N5" s="109"/>
      <c r="O5" s="110"/>
    </row>
    <row r="6" spans="1:15" ht="18.75" customHeight="1" thickBot="1" x14ac:dyDescent="0.3">
      <c r="A6" s="116"/>
      <c r="B6" s="118"/>
      <c r="C6" s="120"/>
      <c r="D6" s="51" t="s">
        <v>9</v>
      </c>
      <c r="E6" s="51" t="s">
        <v>10</v>
      </c>
      <c r="F6" s="51" t="s">
        <v>11</v>
      </c>
      <c r="G6" s="107"/>
      <c r="H6" s="51"/>
      <c r="I6" s="51"/>
      <c r="J6" s="51"/>
      <c r="K6" s="51"/>
      <c r="L6" s="51"/>
      <c r="M6" s="7"/>
      <c r="N6" s="7"/>
      <c r="O6" s="8"/>
    </row>
    <row r="7" spans="1:15" ht="15.75" thickBot="1" x14ac:dyDescent="0.3">
      <c r="A7" s="17" t="s">
        <v>12</v>
      </c>
      <c r="B7" s="18" t="s">
        <v>13</v>
      </c>
      <c r="C7" s="19" t="s">
        <v>14</v>
      </c>
      <c r="D7" s="20" t="s">
        <v>15</v>
      </c>
      <c r="E7" s="20" t="s">
        <v>16</v>
      </c>
      <c r="F7" s="20" t="s">
        <v>17</v>
      </c>
      <c r="G7" s="20" t="s">
        <v>18</v>
      </c>
      <c r="H7" s="20"/>
      <c r="I7" s="20"/>
      <c r="J7" s="20"/>
      <c r="K7" s="20"/>
      <c r="L7" s="20"/>
      <c r="M7" s="20"/>
      <c r="N7" s="20"/>
      <c r="O7" s="21"/>
    </row>
    <row r="8" spans="1:15" ht="15.75" thickBot="1" x14ac:dyDescent="0.3">
      <c r="A8" s="27"/>
      <c r="B8" s="28" t="s">
        <v>19</v>
      </c>
      <c r="C8" s="29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1"/>
    </row>
    <row r="9" spans="1:15" x14ac:dyDescent="0.25">
      <c r="A9" s="67">
        <v>206</v>
      </c>
      <c r="B9" s="68" t="s">
        <v>76</v>
      </c>
      <c r="C9" s="69">
        <v>250</v>
      </c>
      <c r="D9" s="70">
        <v>16.079999999999998</v>
      </c>
      <c r="E9" s="70">
        <v>18.05</v>
      </c>
      <c r="F9" s="70">
        <v>38.6</v>
      </c>
      <c r="G9" s="70">
        <v>385.73</v>
      </c>
      <c r="H9" s="66"/>
      <c r="I9" s="25"/>
      <c r="J9" s="25"/>
      <c r="K9" s="25"/>
      <c r="L9" s="25"/>
      <c r="M9" s="25"/>
      <c r="N9" s="25"/>
      <c r="O9" s="26"/>
    </row>
    <row r="10" spans="1:15" x14ac:dyDescent="0.25">
      <c r="A10" s="12">
        <v>33</v>
      </c>
      <c r="B10" s="10" t="s">
        <v>89</v>
      </c>
      <c r="C10" s="13">
        <v>100</v>
      </c>
      <c r="D10" s="14">
        <v>1.43</v>
      </c>
      <c r="E10" s="14">
        <v>6.09</v>
      </c>
      <c r="F10" s="14">
        <v>8.36</v>
      </c>
      <c r="G10" s="14">
        <v>93.9</v>
      </c>
      <c r="H10" s="14"/>
      <c r="I10" s="14"/>
      <c r="J10" s="14"/>
      <c r="K10" s="14"/>
      <c r="L10" s="14"/>
      <c r="M10" s="14"/>
      <c r="N10" s="14"/>
      <c r="O10" s="15"/>
    </row>
    <row r="11" spans="1:15" x14ac:dyDescent="0.25">
      <c r="A11" s="12">
        <v>501</v>
      </c>
      <c r="B11" s="10" t="s">
        <v>87</v>
      </c>
      <c r="C11" s="13">
        <v>200</v>
      </c>
      <c r="D11" s="14">
        <v>4.6500000000000004</v>
      </c>
      <c r="E11" s="14">
        <v>2.1</v>
      </c>
      <c r="F11" s="14">
        <v>15.2</v>
      </c>
      <c r="G11" s="14">
        <v>61</v>
      </c>
      <c r="H11" s="14"/>
      <c r="I11" s="14"/>
      <c r="J11" s="14"/>
      <c r="K11" s="14"/>
      <c r="L11" s="14"/>
      <c r="M11" s="14"/>
      <c r="N11" s="14"/>
      <c r="O11" s="15"/>
    </row>
    <row r="12" spans="1:15" x14ac:dyDescent="0.25">
      <c r="A12" s="71">
        <v>574</v>
      </c>
      <c r="B12" s="73" t="s">
        <v>82</v>
      </c>
      <c r="C12" s="74">
        <v>30</v>
      </c>
      <c r="D12" s="75">
        <v>1.35</v>
      </c>
      <c r="E12" s="75">
        <v>0</v>
      </c>
      <c r="F12" s="75">
        <v>9.75</v>
      </c>
      <c r="G12" s="75">
        <v>48.75</v>
      </c>
      <c r="H12" s="14"/>
      <c r="I12" s="14"/>
      <c r="J12" s="14"/>
      <c r="K12" s="14"/>
      <c r="L12" s="14"/>
      <c r="M12" s="14"/>
      <c r="N12" s="14"/>
      <c r="O12" s="15"/>
    </row>
    <row r="13" spans="1:15" ht="15.75" thickBot="1" x14ac:dyDescent="0.3">
      <c r="A13" s="76"/>
      <c r="B13" s="72"/>
      <c r="C13" s="77">
        <f>SUM(C9:C12)</f>
        <v>580</v>
      </c>
      <c r="D13" s="77">
        <f>SUM(D9:D12)</f>
        <v>23.509999999999998</v>
      </c>
      <c r="E13" s="77">
        <f>SUM(E9:E12)</f>
        <v>26.240000000000002</v>
      </c>
      <c r="F13" s="77">
        <f>SUM(F9:F12)</f>
        <v>71.91</v>
      </c>
      <c r="G13" s="77">
        <f>SUM(G9:G12)</f>
        <v>589.38</v>
      </c>
      <c r="H13" s="37"/>
      <c r="I13" s="37"/>
      <c r="J13" s="37"/>
      <c r="K13" s="37"/>
      <c r="L13" s="37"/>
      <c r="M13" s="37"/>
      <c r="N13" s="37"/>
      <c r="O13" s="56"/>
    </row>
    <row r="14" spans="1:15" ht="15.75" thickBot="1" x14ac:dyDescent="0.3">
      <c r="A14" s="78"/>
      <c r="B14" s="33" t="s">
        <v>20</v>
      </c>
      <c r="C14" s="79"/>
      <c r="D14" s="80"/>
      <c r="E14" s="80"/>
      <c r="F14" s="80"/>
      <c r="G14" s="80"/>
      <c r="H14" s="35"/>
      <c r="I14" s="35"/>
      <c r="J14" s="35"/>
      <c r="K14" s="35"/>
      <c r="L14" s="35"/>
      <c r="M14" s="35"/>
      <c r="N14" s="35"/>
      <c r="O14" s="36"/>
    </row>
    <row r="15" spans="1:15" x14ac:dyDescent="0.25">
      <c r="A15" s="49"/>
      <c r="B15" s="10"/>
      <c r="C15" s="50"/>
      <c r="D15" s="9"/>
      <c r="E15" s="9"/>
      <c r="F15" s="9"/>
      <c r="G15" s="9"/>
      <c r="H15" s="25"/>
      <c r="I15" s="25"/>
      <c r="J15" s="25"/>
      <c r="K15" s="25"/>
      <c r="L15" s="25"/>
      <c r="M15" s="25"/>
      <c r="N15" s="25"/>
      <c r="O15" s="26"/>
    </row>
    <row r="16" spans="1:15" x14ac:dyDescent="0.25">
      <c r="A16" s="12"/>
      <c r="B16" s="10"/>
      <c r="C16" s="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5"/>
    </row>
    <row r="17" spans="1:15" x14ac:dyDescent="0.25">
      <c r="A17" s="12"/>
      <c r="B17" s="10"/>
      <c r="C17" s="16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5"/>
    </row>
    <row r="18" spans="1:15" x14ac:dyDescent="0.25">
      <c r="A18" s="12"/>
      <c r="B18" s="10"/>
      <c r="C18" s="16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5"/>
    </row>
    <row r="19" spans="1:15" x14ac:dyDescent="0.25">
      <c r="A19" s="49"/>
      <c r="B19" s="10"/>
      <c r="C19" s="50"/>
      <c r="D19" s="9"/>
      <c r="E19" s="9"/>
      <c r="F19" s="9"/>
      <c r="G19" s="9"/>
      <c r="H19" s="14"/>
      <c r="I19" s="14"/>
      <c r="J19" s="14"/>
      <c r="K19" s="14"/>
      <c r="L19" s="14"/>
      <c r="M19" s="14"/>
      <c r="N19" s="14"/>
      <c r="O19" s="15"/>
    </row>
    <row r="20" spans="1:15" x14ac:dyDescent="0.25">
      <c r="A20" s="49"/>
      <c r="B20" s="10"/>
      <c r="C20" s="50"/>
      <c r="D20" s="9"/>
      <c r="E20" s="9"/>
      <c r="F20" s="9"/>
      <c r="G20" s="9"/>
      <c r="H20" s="14"/>
      <c r="I20" s="14"/>
      <c r="J20" s="14"/>
      <c r="K20" s="14"/>
      <c r="L20" s="14"/>
      <c r="M20" s="14"/>
      <c r="N20" s="14"/>
      <c r="O20" s="15"/>
    </row>
    <row r="21" spans="1:15" s="57" customFormat="1" x14ac:dyDescent="0.25">
      <c r="A21" s="12"/>
      <c r="B21" s="10"/>
      <c r="C21" s="13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5"/>
    </row>
    <row r="22" spans="1:15" s="57" customFormat="1" x14ac:dyDescent="0.25">
      <c r="A22" s="76"/>
      <c r="B22" s="72"/>
      <c r="C22" s="77">
        <f>SUM(C15:C21)</f>
        <v>0</v>
      </c>
      <c r="D22" s="77">
        <f t="shared" ref="D22:N22" si="0">SUM(D15:D21)</f>
        <v>0</v>
      </c>
      <c r="E22" s="77">
        <f t="shared" si="0"/>
        <v>0</v>
      </c>
      <c r="F22" s="77">
        <f t="shared" si="0"/>
        <v>0</v>
      </c>
      <c r="G22" s="77">
        <f t="shared" si="0"/>
        <v>0</v>
      </c>
      <c r="H22" s="37"/>
      <c r="I22" s="37"/>
      <c r="J22" s="37"/>
      <c r="K22" s="37"/>
      <c r="L22" s="37"/>
      <c r="M22" s="37"/>
      <c r="N22" s="37"/>
      <c r="O22" s="56"/>
    </row>
    <row r="23" spans="1:15" ht="15.75" thickBot="1" x14ac:dyDescent="0.3">
      <c r="A23" s="58"/>
      <c r="B23" s="59" t="s">
        <v>21</v>
      </c>
      <c r="C23" s="38">
        <f t="shared" ref="C23:O23" si="1">SUM(C13+C22)</f>
        <v>580</v>
      </c>
      <c r="D23" s="38">
        <f t="shared" si="1"/>
        <v>23.509999999999998</v>
      </c>
      <c r="E23" s="38">
        <f t="shared" si="1"/>
        <v>26.240000000000002</v>
      </c>
      <c r="F23" s="38">
        <f t="shared" si="1"/>
        <v>71.91</v>
      </c>
      <c r="G23" s="38">
        <f t="shared" si="1"/>
        <v>589.38</v>
      </c>
      <c r="H23" s="38"/>
      <c r="I23" s="38"/>
      <c r="J23" s="38"/>
      <c r="K23" s="38"/>
      <c r="L23" s="38"/>
      <c r="M23" s="38"/>
      <c r="N23" s="38"/>
      <c r="O23" s="38"/>
    </row>
  </sheetData>
  <mergeCells count="9">
    <mergeCell ref="G5:G6"/>
    <mergeCell ref="H5:K5"/>
    <mergeCell ref="L5:O5"/>
    <mergeCell ref="A3:A4"/>
    <mergeCell ref="B3:B4"/>
    <mergeCell ref="A5:A6"/>
    <mergeCell ref="B5:B6"/>
    <mergeCell ref="C5:C6"/>
    <mergeCell ref="D5:F5"/>
  </mergeCells>
  <pageMargins left="0.7" right="0.7" top="0.75" bottom="0.75" header="0.3" footer="0.3"/>
  <pageSetup paperSize="9" scale="71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3"/>
  <sheetViews>
    <sheetView zoomScale="90" zoomScaleNormal="90" workbookViewId="0">
      <selection activeCell="H5" sqref="H5:O23"/>
    </sheetView>
  </sheetViews>
  <sheetFormatPr defaultRowHeight="15" x14ac:dyDescent="0.25"/>
  <cols>
    <col min="1" max="1" width="13" customWidth="1"/>
    <col min="2" max="2" width="42.5703125" customWidth="1"/>
    <col min="6" max="6" width="11.5703125" customWidth="1"/>
    <col min="7" max="7" width="18.28515625" customWidth="1"/>
  </cols>
  <sheetData>
    <row r="1" spans="1:15" x14ac:dyDescent="0.25">
      <c r="A1" s="52" t="s">
        <v>0</v>
      </c>
      <c r="B1" s="2" t="s">
        <v>23</v>
      </c>
      <c r="C1" s="3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 x14ac:dyDescent="0.25">
      <c r="A2" s="52" t="s">
        <v>2</v>
      </c>
      <c r="B2" s="5" t="str">
        <f>'День 1'!B2</f>
        <v>осенне-зимний</v>
      </c>
      <c r="C2" s="3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5" ht="15" customHeight="1" x14ac:dyDescent="0.25">
      <c r="A3" s="111" t="s">
        <v>3</v>
      </c>
      <c r="B3" s="113" t="str">
        <f>'День 1'!B3:B4</f>
        <v>12-18 лет</v>
      </c>
      <c r="C3" s="3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 ht="15.75" thickBot="1" x14ac:dyDescent="0.3">
      <c r="A4" s="112"/>
      <c r="B4" s="114"/>
      <c r="C4" s="3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ht="15" customHeight="1" x14ac:dyDescent="0.25">
      <c r="A5" s="115" t="s">
        <v>4</v>
      </c>
      <c r="B5" s="117" t="s">
        <v>5</v>
      </c>
      <c r="C5" s="119" t="s">
        <v>6</v>
      </c>
      <c r="D5" s="106" t="s">
        <v>7</v>
      </c>
      <c r="E5" s="106"/>
      <c r="F5" s="106"/>
      <c r="G5" s="106" t="s">
        <v>8</v>
      </c>
      <c r="H5" s="106"/>
      <c r="I5" s="106"/>
      <c r="J5" s="106"/>
      <c r="K5" s="106"/>
      <c r="L5" s="108"/>
      <c r="M5" s="109"/>
      <c r="N5" s="109"/>
      <c r="O5" s="110"/>
    </row>
    <row r="6" spans="1:15" ht="15.75" thickBot="1" x14ac:dyDescent="0.3">
      <c r="A6" s="116"/>
      <c r="B6" s="118"/>
      <c r="C6" s="120"/>
      <c r="D6" s="51" t="s">
        <v>9</v>
      </c>
      <c r="E6" s="51" t="s">
        <v>10</v>
      </c>
      <c r="F6" s="51" t="s">
        <v>11</v>
      </c>
      <c r="G6" s="107"/>
      <c r="H6" s="51"/>
      <c r="I6" s="51"/>
      <c r="J6" s="51"/>
      <c r="K6" s="51"/>
      <c r="L6" s="51"/>
      <c r="M6" s="7"/>
      <c r="N6" s="7"/>
      <c r="O6" s="8"/>
    </row>
    <row r="7" spans="1:15" ht="15.75" thickBot="1" x14ac:dyDescent="0.3">
      <c r="A7" s="17" t="s">
        <v>12</v>
      </c>
      <c r="B7" s="18" t="s">
        <v>13</v>
      </c>
      <c r="C7" s="19" t="s">
        <v>14</v>
      </c>
      <c r="D7" s="20" t="s">
        <v>15</v>
      </c>
      <c r="E7" s="20" t="s">
        <v>16</v>
      </c>
      <c r="F7" s="20" t="s">
        <v>17</v>
      </c>
      <c r="G7" s="20" t="s">
        <v>18</v>
      </c>
      <c r="H7" s="20"/>
      <c r="I7" s="20"/>
      <c r="J7" s="20"/>
      <c r="K7" s="20"/>
      <c r="L7" s="20"/>
      <c r="M7" s="20"/>
      <c r="N7" s="20"/>
      <c r="O7" s="21"/>
    </row>
    <row r="8" spans="1:15" ht="15.75" thickBot="1" x14ac:dyDescent="0.3">
      <c r="A8" s="27"/>
      <c r="B8" s="28" t="s">
        <v>19</v>
      </c>
      <c r="C8" s="29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1"/>
    </row>
    <row r="9" spans="1:15" x14ac:dyDescent="0.25">
      <c r="A9" s="67">
        <v>182</v>
      </c>
      <c r="B9" s="68" t="s">
        <v>77</v>
      </c>
      <c r="C9" s="69">
        <v>250</v>
      </c>
      <c r="D9" s="70">
        <v>5.8</v>
      </c>
      <c r="E9" s="70">
        <v>12.8</v>
      </c>
      <c r="F9" s="70">
        <v>49.33</v>
      </c>
      <c r="G9" s="70">
        <v>266.25</v>
      </c>
      <c r="H9" s="66"/>
      <c r="I9" s="25"/>
      <c r="J9" s="25"/>
      <c r="K9" s="25"/>
      <c r="L9" s="25"/>
      <c r="M9" s="25"/>
      <c r="N9" s="25"/>
      <c r="O9" s="26"/>
    </row>
    <row r="10" spans="1:15" x14ac:dyDescent="0.25">
      <c r="A10" s="12">
        <v>376</v>
      </c>
      <c r="B10" s="10" t="s">
        <v>74</v>
      </c>
      <c r="C10" s="13">
        <v>200</v>
      </c>
      <c r="D10" s="14">
        <v>0.12</v>
      </c>
      <c r="E10" s="14">
        <v>0.02</v>
      </c>
      <c r="F10" s="14">
        <v>12.74</v>
      </c>
      <c r="G10" s="14">
        <v>51.3</v>
      </c>
      <c r="H10" s="14"/>
      <c r="I10" s="14"/>
      <c r="J10" s="14"/>
      <c r="K10" s="14"/>
      <c r="L10" s="14"/>
      <c r="M10" s="14"/>
      <c r="N10" s="14"/>
      <c r="O10" s="15"/>
    </row>
    <row r="11" spans="1:15" x14ac:dyDescent="0.25">
      <c r="A11" s="71">
        <v>574</v>
      </c>
      <c r="B11" s="73" t="s">
        <v>82</v>
      </c>
      <c r="C11" s="74">
        <v>40</v>
      </c>
      <c r="D11" s="75">
        <v>1.8</v>
      </c>
      <c r="E11" s="75">
        <v>0</v>
      </c>
      <c r="F11" s="75">
        <v>13</v>
      </c>
      <c r="G11" s="75">
        <v>65</v>
      </c>
      <c r="H11" s="14"/>
      <c r="I11" s="14"/>
      <c r="J11" s="14"/>
      <c r="K11" s="14"/>
      <c r="L11" s="14"/>
      <c r="M11" s="14"/>
      <c r="N11" s="14"/>
      <c r="O11" s="15"/>
    </row>
    <row r="12" spans="1:15" x14ac:dyDescent="0.25">
      <c r="A12" s="71">
        <v>97</v>
      </c>
      <c r="B12" s="73" t="s">
        <v>83</v>
      </c>
      <c r="C12" s="74" t="s">
        <v>95</v>
      </c>
      <c r="D12" s="75">
        <v>7.4</v>
      </c>
      <c r="E12" s="75">
        <v>6.7</v>
      </c>
      <c r="F12" s="75">
        <v>14.8</v>
      </c>
      <c r="G12" s="75">
        <v>212</v>
      </c>
      <c r="H12" s="14"/>
      <c r="I12" s="14"/>
      <c r="J12" s="14"/>
      <c r="K12" s="14"/>
      <c r="L12" s="14"/>
      <c r="M12" s="14"/>
      <c r="N12" s="14"/>
      <c r="O12" s="15"/>
    </row>
    <row r="13" spans="1:15" ht="15.75" thickBot="1" x14ac:dyDescent="0.3">
      <c r="A13" s="76"/>
      <c r="B13" s="72"/>
      <c r="C13" s="77">
        <v>550</v>
      </c>
      <c r="D13" s="77">
        <f>SUM(D9:D12)</f>
        <v>15.120000000000001</v>
      </c>
      <c r="E13" s="77">
        <f>SUM(E9:E12)</f>
        <v>19.52</v>
      </c>
      <c r="F13" s="77">
        <f>SUM(F9:F12)</f>
        <v>89.86999999999999</v>
      </c>
      <c r="G13" s="77">
        <f>SUM(G9:G12)</f>
        <v>594.54999999999995</v>
      </c>
      <c r="H13" s="37"/>
      <c r="I13" s="37"/>
      <c r="J13" s="37"/>
      <c r="K13" s="37"/>
      <c r="L13" s="37"/>
      <c r="M13" s="37"/>
      <c r="N13" s="37"/>
      <c r="O13" s="56"/>
    </row>
    <row r="14" spans="1:15" ht="15.75" thickBot="1" x14ac:dyDescent="0.3">
      <c r="A14" s="78"/>
      <c r="B14" s="33" t="s">
        <v>20</v>
      </c>
      <c r="C14" s="79"/>
      <c r="D14" s="80"/>
      <c r="E14" s="80"/>
      <c r="F14" s="80"/>
      <c r="G14" s="80"/>
      <c r="H14" s="35"/>
      <c r="I14" s="35"/>
      <c r="J14" s="35"/>
      <c r="K14" s="35"/>
      <c r="L14" s="35"/>
      <c r="M14" s="35"/>
      <c r="N14" s="35"/>
      <c r="O14" s="36"/>
    </row>
    <row r="15" spans="1:15" x14ac:dyDescent="0.25">
      <c r="A15" s="22"/>
      <c r="B15" s="23"/>
      <c r="C15" s="24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6"/>
    </row>
    <row r="16" spans="1:15" x14ac:dyDescent="0.25">
      <c r="A16" s="49"/>
      <c r="B16" s="10"/>
      <c r="C16" s="50"/>
      <c r="D16" s="50"/>
      <c r="E16" s="9"/>
      <c r="F16" s="9"/>
      <c r="G16" s="9"/>
      <c r="H16" s="14"/>
      <c r="I16" s="14"/>
      <c r="J16" s="14"/>
      <c r="K16" s="14"/>
      <c r="L16" s="14"/>
      <c r="M16" s="14"/>
      <c r="N16" s="14"/>
      <c r="O16" s="15"/>
    </row>
    <row r="17" spans="1:15" x14ac:dyDescent="0.25">
      <c r="A17" s="49"/>
      <c r="B17" s="10"/>
      <c r="C17" s="50"/>
      <c r="D17" s="9"/>
      <c r="E17" s="9"/>
      <c r="F17" s="9"/>
      <c r="G17" s="9"/>
      <c r="H17" s="14"/>
      <c r="I17" s="14"/>
      <c r="J17" s="14"/>
      <c r="K17" s="14"/>
      <c r="L17" s="14"/>
      <c r="M17" s="14"/>
      <c r="N17" s="14"/>
      <c r="O17" s="15"/>
    </row>
    <row r="18" spans="1:15" x14ac:dyDescent="0.25">
      <c r="A18" s="49"/>
      <c r="B18" s="10"/>
      <c r="C18" s="50"/>
      <c r="D18" s="9"/>
      <c r="E18" s="9"/>
      <c r="F18" s="9"/>
      <c r="G18" s="9"/>
      <c r="H18" s="14"/>
      <c r="I18" s="14"/>
      <c r="J18" s="14"/>
      <c r="K18" s="14"/>
      <c r="L18" s="14"/>
      <c r="M18" s="14"/>
      <c r="N18" s="14"/>
      <c r="O18" s="15"/>
    </row>
    <row r="19" spans="1:15" x14ac:dyDescent="0.25">
      <c r="A19" s="49"/>
      <c r="B19" s="10"/>
      <c r="C19" s="50"/>
      <c r="D19" s="9"/>
      <c r="E19" s="9"/>
      <c r="F19" s="9"/>
      <c r="G19" s="9"/>
      <c r="H19" s="14"/>
      <c r="I19" s="14"/>
      <c r="J19" s="14"/>
      <c r="K19" s="14"/>
      <c r="L19" s="14"/>
      <c r="M19" s="14"/>
      <c r="N19" s="14"/>
      <c r="O19" s="15"/>
    </row>
    <row r="20" spans="1:15" x14ac:dyDescent="0.25">
      <c r="A20" s="49"/>
      <c r="B20" s="10"/>
      <c r="C20" s="50"/>
      <c r="D20" s="9"/>
      <c r="E20" s="9"/>
      <c r="F20" s="9"/>
      <c r="G20" s="9"/>
      <c r="H20" s="14"/>
      <c r="I20" s="14"/>
      <c r="J20" s="14"/>
      <c r="K20" s="14"/>
      <c r="L20" s="14"/>
      <c r="M20" s="14"/>
      <c r="N20" s="14"/>
      <c r="O20" s="15"/>
    </row>
    <row r="21" spans="1:15" s="57" customFormat="1" x14ac:dyDescent="0.25">
      <c r="A21" s="71"/>
      <c r="B21" s="73"/>
      <c r="C21" s="81"/>
      <c r="D21" s="75"/>
      <c r="E21" s="75"/>
      <c r="F21" s="75"/>
      <c r="G21" s="75"/>
      <c r="H21" s="14"/>
      <c r="I21" s="14"/>
      <c r="J21" s="14"/>
      <c r="K21" s="14"/>
      <c r="L21" s="14"/>
      <c r="M21" s="14"/>
      <c r="N21" s="14"/>
      <c r="O21" s="15"/>
    </row>
    <row r="22" spans="1:15" s="57" customFormat="1" x14ac:dyDescent="0.25">
      <c r="A22" s="76"/>
      <c r="B22" s="72"/>
      <c r="C22" s="77">
        <f>SUM(C15:C21)</f>
        <v>0</v>
      </c>
      <c r="D22" s="77">
        <f t="shared" ref="D22:N22" si="0">SUM(D15:D21)</f>
        <v>0</v>
      </c>
      <c r="E22" s="77">
        <f t="shared" si="0"/>
        <v>0</v>
      </c>
      <c r="F22" s="77">
        <f t="shared" si="0"/>
        <v>0</v>
      </c>
      <c r="G22" s="77">
        <f t="shared" si="0"/>
        <v>0</v>
      </c>
      <c r="H22" s="37"/>
      <c r="I22" s="37"/>
      <c r="J22" s="37"/>
      <c r="K22" s="37"/>
      <c r="L22" s="37"/>
      <c r="M22" s="37"/>
      <c r="N22" s="37"/>
      <c r="O22" s="56"/>
    </row>
    <row r="23" spans="1:15" ht="15.75" thickBot="1" x14ac:dyDescent="0.3">
      <c r="A23" s="58"/>
      <c r="B23" s="59" t="s">
        <v>21</v>
      </c>
      <c r="C23" s="38">
        <f t="shared" ref="C23:O23" si="1">SUM(C13+C22)</f>
        <v>550</v>
      </c>
      <c r="D23" s="38">
        <f t="shared" si="1"/>
        <v>15.120000000000001</v>
      </c>
      <c r="E23" s="38">
        <f t="shared" si="1"/>
        <v>19.52</v>
      </c>
      <c r="F23" s="38">
        <f t="shared" si="1"/>
        <v>89.86999999999999</v>
      </c>
      <c r="G23" s="38">
        <f t="shared" si="1"/>
        <v>594.54999999999995</v>
      </c>
      <c r="H23" s="38"/>
      <c r="I23" s="38"/>
      <c r="J23" s="38"/>
      <c r="K23" s="38"/>
      <c r="L23" s="38"/>
      <c r="M23" s="38"/>
      <c r="N23" s="38"/>
      <c r="O23" s="38"/>
    </row>
  </sheetData>
  <mergeCells count="9">
    <mergeCell ref="G5:G6"/>
    <mergeCell ref="H5:K5"/>
    <mergeCell ref="L5:O5"/>
    <mergeCell ref="A3:A4"/>
    <mergeCell ref="B3:B4"/>
    <mergeCell ref="A5:A6"/>
    <mergeCell ref="B5:B6"/>
    <mergeCell ref="C5:C6"/>
    <mergeCell ref="D5:F5"/>
  </mergeCells>
  <pageMargins left="0.7" right="0.7" top="0.75" bottom="0.75" header="0.3" footer="0.3"/>
  <pageSetup paperSize="9" scale="72" orientation="landscape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4"/>
  <sheetViews>
    <sheetView zoomScale="90" zoomScaleNormal="90" workbookViewId="0">
      <selection activeCell="H5" sqref="H5:O24"/>
    </sheetView>
  </sheetViews>
  <sheetFormatPr defaultRowHeight="15" x14ac:dyDescent="0.25"/>
  <cols>
    <col min="1" max="1" width="13.85546875" customWidth="1"/>
    <col min="2" max="2" width="41.140625" customWidth="1"/>
    <col min="3" max="3" width="11.140625" customWidth="1"/>
    <col min="6" max="6" width="11" customWidth="1"/>
    <col min="7" max="7" width="18.28515625" customWidth="1"/>
  </cols>
  <sheetData>
    <row r="1" spans="1:15" x14ac:dyDescent="0.25">
      <c r="A1" s="52" t="s">
        <v>0</v>
      </c>
      <c r="B1" s="2" t="s">
        <v>24</v>
      </c>
      <c r="C1" s="3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 x14ac:dyDescent="0.25">
      <c r="A2" s="52" t="s">
        <v>2</v>
      </c>
      <c r="B2" s="5" t="str">
        <f>'День 1'!B2</f>
        <v>осенне-зимний</v>
      </c>
      <c r="C2" s="3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5" ht="15" customHeight="1" x14ac:dyDescent="0.25">
      <c r="A3" s="111" t="s">
        <v>3</v>
      </c>
      <c r="B3" s="113" t="str">
        <f>'День 1'!B3:B4</f>
        <v>12-18 лет</v>
      </c>
      <c r="C3" s="3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 ht="15.75" thickBot="1" x14ac:dyDescent="0.3">
      <c r="A4" s="112"/>
      <c r="B4" s="114"/>
      <c r="C4" s="3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ht="15" customHeight="1" x14ac:dyDescent="0.25">
      <c r="A5" s="115" t="s">
        <v>4</v>
      </c>
      <c r="B5" s="117" t="s">
        <v>5</v>
      </c>
      <c r="C5" s="119" t="s">
        <v>6</v>
      </c>
      <c r="D5" s="106" t="s">
        <v>7</v>
      </c>
      <c r="E5" s="106"/>
      <c r="F5" s="106"/>
      <c r="G5" s="106" t="s">
        <v>8</v>
      </c>
      <c r="H5" s="106"/>
      <c r="I5" s="106"/>
      <c r="J5" s="106"/>
      <c r="K5" s="106"/>
      <c r="L5" s="108"/>
      <c r="M5" s="109"/>
      <c r="N5" s="109"/>
      <c r="O5" s="110"/>
    </row>
    <row r="6" spans="1:15" ht="15.75" thickBot="1" x14ac:dyDescent="0.3">
      <c r="A6" s="116"/>
      <c r="B6" s="118"/>
      <c r="C6" s="120"/>
      <c r="D6" s="51" t="s">
        <v>9</v>
      </c>
      <c r="E6" s="51" t="s">
        <v>10</v>
      </c>
      <c r="F6" s="51" t="s">
        <v>11</v>
      </c>
      <c r="G6" s="107"/>
      <c r="H6" s="51"/>
      <c r="I6" s="51"/>
      <c r="J6" s="51"/>
      <c r="K6" s="51"/>
      <c r="L6" s="51"/>
      <c r="M6" s="7"/>
      <c r="N6" s="7"/>
      <c r="O6" s="8"/>
    </row>
    <row r="7" spans="1:15" ht="15.75" thickBot="1" x14ac:dyDescent="0.3">
      <c r="A7" s="17" t="s">
        <v>12</v>
      </c>
      <c r="B7" s="18" t="s">
        <v>13</v>
      </c>
      <c r="C7" s="19" t="s">
        <v>14</v>
      </c>
      <c r="D7" s="20" t="s">
        <v>15</v>
      </c>
      <c r="E7" s="20" t="s">
        <v>16</v>
      </c>
      <c r="F7" s="20" t="s">
        <v>17</v>
      </c>
      <c r="G7" s="20" t="s">
        <v>18</v>
      </c>
      <c r="H7" s="20"/>
      <c r="I7" s="20"/>
      <c r="J7" s="20"/>
      <c r="K7" s="20"/>
      <c r="L7" s="20"/>
      <c r="M7" s="20"/>
      <c r="N7" s="20"/>
      <c r="O7" s="21"/>
    </row>
    <row r="8" spans="1:15" ht="15.75" thickBot="1" x14ac:dyDescent="0.3">
      <c r="A8" s="27"/>
      <c r="B8" s="28" t="s">
        <v>19</v>
      </c>
      <c r="C8" s="29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1"/>
    </row>
    <row r="9" spans="1:15" x14ac:dyDescent="0.25">
      <c r="A9" s="22">
        <v>181</v>
      </c>
      <c r="B9" s="23" t="s">
        <v>75</v>
      </c>
      <c r="C9" s="24">
        <v>250</v>
      </c>
      <c r="D9" s="25">
        <v>6.95</v>
      </c>
      <c r="E9" s="25">
        <v>12.18</v>
      </c>
      <c r="F9" s="25">
        <v>48.13</v>
      </c>
      <c r="G9" s="25">
        <v>315.38</v>
      </c>
      <c r="H9" s="25"/>
      <c r="I9" s="25"/>
      <c r="J9" s="25"/>
      <c r="K9" s="25"/>
      <c r="L9" s="25"/>
      <c r="M9" s="25"/>
      <c r="N9" s="25"/>
      <c r="O9" s="26"/>
    </row>
    <row r="10" spans="1:15" x14ac:dyDescent="0.25">
      <c r="A10" s="12">
        <v>376</v>
      </c>
      <c r="B10" s="10" t="s">
        <v>74</v>
      </c>
      <c r="C10" s="13">
        <v>200</v>
      </c>
      <c r="D10" s="14">
        <v>0.12</v>
      </c>
      <c r="E10" s="14">
        <v>0.02</v>
      </c>
      <c r="F10" s="14">
        <v>12.74</v>
      </c>
      <c r="G10" s="14">
        <v>51.3</v>
      </c>
      <c r="H10" s="14"/>
      <c r="I10" s="14"/>
      <c r="J10" s="14"/>
      <c r="K10" s="14"/>
      <c r="L10" s="14"/>
      <c r="M10" s="14"/>
      <c r="N10" s="14"/>
      <c r="O10" s="15"/>
    </row>
    <row r="11" spans="1:15" x14ac:dyDescent="0.25">
      <c r="A11" s="12">
        <v>100</v>
      </c>
      <c r="B11" s="10" t="s">
        <v>88</v>
      </c>
      <c r="C11" s="13">
        <v>20</v>
      </c>
      <c r="D11" s="14">
        <v>5.12</v>
      </c>
      <c r="E11" s="14">
        <v>5.22</v>
      </c>
      <c r="F11" s="14">
        <v>0</v>
      </c>
      <c r="G11" s="14">
        <v>68.599999999999994</v>
      </c>
      <c r="H11" s="14"/>
      <c r="I11" s="14"/>
      <c r="J11" s="14"/>
      <c r="K11" s="14"/>
      <c r="L11" s="14"/>
      <c r="M11" s="14"/>
      <c r="N11" s="14"/>
      <c r="O11" s="15"/>
    </row>
    <row r="12" spans="1:15" x14ac:dyDescent="0.25">
      <c r="A12" s="12">
        <v>467</v>
      </c>
      <c r="B12" s="10" t="s">
        <v>81</v>
      </c>
      <c r="C12" s="16">
        <v>50</v>
      </c>
      <c r="D12" s="14">
        <v>3.8</v>
      </c>
      <c r="E12" s="14">
        <v>5.6</v>
      </c>
      <c r="F12" s="14">
        <v>24</v>
      </c>
      <c r="G12" s="14">
        <v>105</v>
      </c>
      <c r="H12" s="14"/>
      <c r="I12" s="14"/>
      <c r="J12" s="14"/>
      <c r="K12" s="14"/>
      <c r="L12" s="14"/>
      <c r="M12" s="14"/>
      <c r="N12" s="14"/>
      <c r="O12" s="15"/>
    </row>
    <row r="13" spans="1:15" x14ac:dyDescent="0.25">
      <c r="A13" s="71">
        <v>574</v>
      </c>
      <c r="B13" s="73" t="s">
        <v>82</v>
      </c>
      <c r="C13" s="74">
        <v>30</v>
      </c>
      <c r="D13" s="75">
        <v>1.35</v>
      </c>
      <c r="E13" s="75">
        <v>0</v>
      </c>
      <c r="F13" s="75">
        <v>9.75</v>
      </c>
      <c r="G13" s="75">
        <v>48.75</v>
      </c>
      <c r="H13" s="14"/>
      <c r="I13" s="14"/>
      <c r="J13" s="14"/>
      <c r="K13" s="14"/>
      <c r="L13" s="14"/>
      <c r="M13" s="14"/>
      <c r="N13" s="14"/>
      <c r="O13" s="15"/>
    </row>
    <row r="14" spans="1:15" ht="15.75" thickBot="1" x14ac:dyDescent="0.3">
      <c r="A14" s="54"/>
      <c r="B14" s="55"/>
      <c r="C14" s="37">
        <v>550</v>
      </c>
      <c r="D14" s="37">
        <f>SUM(D9:D13)</f>
        <v>17.340000000000003</v>
      </c>
      <c r="E14" s="37">
        <f>SUM(E9:E13)</f>
        <v>23.019999999999996</v>
      </c>
      <c r="F14" s="37">
        <f>SUM(F9:F13)</f>
        <v>94.62</v>
      </c>
      <c r="G14" s="37">
        <f>SUM(G9:G13)</f>
        <v>589.03</v>
      </c>
      <c r="H14" s="37"/>
      <c r="I14" s="37"/>
      <c r="J14" s="37"/>
      <c r="K14" s="37"/>
      <c r="L14" s="37"/>
      <c r="M14" s="37"/>
      <c r="N14" s="37"/>
      <c r="O14" s="56"/>
    </row>
    <row r="15" spans="1:15" ht="15.75" thickBot="1" x14ac:dyDescent="0.3">
      <c r="A15" s="32"/>
      <c r="B15" s="33" t="s">
        <v>20</v>
      </c>
      <c r="C15" s="34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6"/>
    </row>
    <row r="16" spans="1:15" x14ac:dyDescent="0.25">
      <c r="A16" s="49"/>
      <c r="B16" s="10"/>
      <c r="C16" s="50"/>
      <c r="D16" s="9"/>
      <c r="E16" s="9"/>
      <c r="F16" s="9"/>
      <c r="G16" s="9"/>
      <c r="H16" s="25"/>
      <c r="I16" s="25"/>
      <c r="J16" s="25"/>
      <c r="K16" s="25"/>
      <c r="L16" s="25"/>
      <c r="M16" s="25"/>
      <c r="N16" s="25"/>
      <c r="O16" s="26"/>
    </row>
    <row r="17" spans="1:15" x14ac:dyDescent="0.25">
      <c r="A17" s="49"/>
      <c r="B17" s="10"/>
      <c r="C17" s="50"/>
      <c r="D17" s="9"/>
      <c r="E17" s="9"/>
      <c r="F17" s="9"/>
      <c r="G17" s="9"/>
      <c r="H17" s="14"/>
      <c r="I17" s="14"/>
      <c r="J17" s="14"/>
      <c r="K17" s="14"/>
      <c r="L17" s="14"/>
      <c r="M17" s="14"/>
      <c r="N17" s="14"/>
      <c r="O17" s="15"/>
    </row>
    <row r="18" spans="1:15" x14ac:dyDescent="0.25">
      <c r="A18" s="49"/>
      <c r="B18" s="10"/>
      <c r="C18" s="50"/>
      <c r="D18" s="9"/>
      <c r="E18" s="9"/>
      <c r="F18" s="9"/>
      <c r="G18" s="9"/>
      <c r="H18" s="14"/>
      <c r="I18" s="14"/>
      <c r="J18" s="14"/>
      <c r="K18" s="14"/>
      <c r="L18" s="14"/>
      <c r="M18" s="14"/>
      <c r="N18" s="14"/>
      <c r="O18" s="15"/>
    </row>
    <row r="19" spans="1:15" x14ac:dyDescent="0.25">
      <c r="A19" s="49"/>
      <c r="B19" s="10"/>
      <c r="C19" s="50"/>
      <c r="D19" s="9"/>
      <c r="E19" s="9"/>
      <c r="F19" s="9"/>
      <c r="G19" s="9"/>
      <c r="H19" s="14"/>
      <c r="I19" s="14"/>
      <c r="J19" s="14"/>
      <c r="K19" s="14"/>
      <c r="L19" s="14"/>
      <c r="M19" s="14"/>
      <c r="N19" s="14"/>
      <c r="O19" s="15"/>
    </row>
    <row r="20" spans="1:15" x14ac:dyDescent="0.25">
      <c r="A20" s="49"/>
      <c r="B20" s="10"/>
      <c r="C20" s="50"/>
      <c r="D20" s="9"/>
      <c r="E20" s="9"/>
      <c r="F20" s="9"/>
      <c r="G20" s="9"/>
      <c r="H20" s="14"/>
      <c r="I20" s="14"/>
      <c r="J20" s="14"/>
      <c r="K20" s="14"/>
      <c r="L20" s="14"/>
      <c r="M20" s="14"/>
      <c r="N20" s="14"/>
      <c r="O20" s="15"/>
    </row>
    <row r="21" spans="1:15" x14ac:dyDescent="0.25">
      <c r="A21" s="12"/>
      <c r="B21" s="10"/>
      <c r="C21" s="13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5"/>
    </row>
    <row r="22" spans="1:15" s="57" customFormat="1" x14ac:dyDescent="0.25">
      <c r="A22" s="12"/>
      <c r="B22" s="10"/>
      <c r="C22" s="16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5"/>
    </row>
    <row r="23" spans="1:15" s="57" customFormat="1" x14ac:dyDescent="0.25">
      <c r="A23" s="54"/>
      <c r="B23" s="55"/>
      <c r="C23" s="37">
        <f>SUM(C16:C22)</f>
        <v>0</v>
      </c>
      <c r="D23" s="37">
        <f t="shared" ref="D23:N23" si="0">SUM(D16:D22)</f>
        <v>0</v>
      </c>
      <c r="E23" s="37">
        <f t="shared" si="0"/>
        <v>0</v>
      </c>
      <c r="F23" s="37">
        <f t="shared" si="0"/>
        <v>0</v>
      </c>
      <c r="G23" s="37">
        <f t="shared" si="0"/>
        <v>0</v>
      </c>
      <c r="H23" s="37"/>
      <c r="I23" s="37"/>
      <c r="J23" s="37"/>
      <c r="K23" s="37"/>
      <c r="L23" s="37"/>
      <c r="M23" s="37"/>
      <c r="N23" s="37"/>
      <c r="O23" s="56"/>
    </row>
    <row r="24" spans="1:15" ht="15.75" thickBot="1" x14ac:dyDescent="0.3">
      <c r="A24" s="58"/>
      <c r="B24" s="59" t="s">
        <v>21</v>
      </c>
      <c r="C24" s="38">
        <f t="shared" ref="C24:O24" si="1">SUM(C14+C23)</f>
        <v>550</v>
      </c>
      <c r="D24" s="38">
        <f t="shared" si="1"/>
        <v>17.340000000000003</v>
      </c>
      <c r="E24" s="38">
        <f t="shared" si="1"/>
        <v>23.019999999999996</v>
      </c>
      <c r="F24" s="38">
        <f t="shared" si="1"/>
        <v>94.62</v>
      </c>
      <c r="G24" s="38">
        <f t="shared" si="1"/>
        <v>589.03</v>
      </c>
      <c r="H24" s="38"/>
      <c r="I24" s="38"/>
      <c r="J24" s="38"/>
      <c r="K24" s="38"/>
      <c r="L24" s="38"/>
      <c r="M24" s="38"/>
      <c r="N24" s="38"/>
      <c r="O24" s="38"/>
    </row>
  </sheetData>
  <mergeCells count="9">
    <mergeCell ref="G5:G6"/>
    <mergeCell ref="H5:K5"/>
    <mergeCell ref="L5:O5"/>
    <mergeCell ref="A3:A4"/>
    <mergeCell ref="B3:B4"/>
    <mergeCell ref="A5:A6"/>
    <mergeCell ref="B5:B6"/>
    <mergeCell ref="C5:C6"/>
    <mergeCell ref="D5:F5"/>
  </mergeCells>
  <pageMargins left="0.7" right="0.7" top="0.75" bottom="0.75" header="0.3" footer="0.3"/>
  <pageSetup paperSize="9" scale="7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3"/>
  <sheetViews>
    <sheetView zoomScale="90" zoomScaleNormal="90" workbookViewId="0">
      <selection activeCell="H5" sqref="H5:O23"/>
    </sheetView>
  </sheetViews>
  <sheetFormatPr defaultRowHeight="15" x14ac:dyDescent="0.25"/>
  <cols>
    <col min="1" max="1" width="13.5703125" customWidth="1"/>
    <col min="2" max="2" width="44.5703125" customWidth="1"/>
    <col min="3" max="3" width="9.5703125" customWidth="1"/>
    <col min="6" max="6" width="11.140625" customWidth="1"/>
    <col min="7" max="7" width="17" customWidth="1"/>
  </cols>
  <sheetData>
    <row r="1" spans="1:15" x14ac:dyDescent="0.25">
      <c r="A1" s="52" t="s">
        <v>0</v>
      </c>
      <c r="B1" s="2" t="s">
        <v>25</v>
      </c>
      <c r="C1" s="3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 x14ac:dyDescent="0.25">
      <c r="A2" s="52" t="s">
        <v>2</v>
      </c>
      <c r="B2" s="5" t="str">
        <f>'День 1'!B2</f>
        <v>осенне-зимний</v>
      </c>
      <c r="C2" s="3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5" ht="15" customHeight="1" x14ac:dyDescent="0.25">
      <c r="A3" s="111" t="s">
        <v>3</v>
      </c>
      <c r="B3" s="113" t="str">
        <f>'День 1'!B3:B4</f>
        <v>12-18 лет</v>
      </c>
      <c r="C3" s="3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 ht="15.75" thickBot="1" x14ac:dyDescent="0.3">
      <c r="A4" s="112"/>
      <c r="B4" s="114"/>
      <c r="C4" s="3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ht="15" customHeight="1" x14ac:dyDescent="0.25">
      <c r="A5" s="115" t="s">
        <v>4</v>
      </c>
      <c r="B5" s="117" t="s">
        <v>5</v>
      </c>
      <c r="C5" s="119" t="s">
        <v>6</v>
      </c>
      <c r="D5" s="106" t="s">
        <v>7</v>
      </c>
      <c r="E5" s="106"/>
      <c r="F5" s="106"/>
      <c r="G5" s="106" t="s">
        <v>8</v>
      </c>
      <c r="H5" s="106"/>
      <c r="I5" s="106"/>
      <c r="J5" s="106"/>
      <c r="K5" s="106"/>
      <c r="L5" s="108"/>
      <c r="M5" s="109"/>
      <c r="N5" s="109"/>
      <c r="O5" s="110"/>
    </row>
    <row r="6" spans="1:15" ht="15.75" thickBot="1" x14ac:dyDescent="0.3">
      <c r="A6" s="116"/>
      <c r="B6" s="118"/>
      <c r="C6" s="120"/>
      <c r="D6" s="51" t="s">
        <v>9</v>
      </c>
      <c r="E6" s="51" t="s">
        <v>10</v>
      </c>
      <c r="F6" s="51" t="s">
        <v>11</v>
      </c>
      <c r="G6" s="107"/>
      <c r="H6" s="51"/>
      <c r="I6" s="51"/>
      <c r="J6" s="51"/>
      <c r="K6" s="51"/>
      <c r="L6" s="51"/>
      <c r="M6" s="7"/>
      <c r="N6" s="7"/>
      <c r="O6" s="8"/>
    </row>
    <row r="7" spans="1:15" ht="15.75" thickBot="1" x14ac:dyDescent="0.3">
      <c r="A7" s="17" t="s">
        <v>12</v>
      </c>
      <c r="B7" s="18" t="s">
        <v>13</v>
      </c>
      <c r="C7" s="19" t="s">
        <v>14</v>
      </c>
      <c r="D7" s="20" t="s">
        <v>15</v>
      </c>
      <c r="E7" s="20" t="s">
        <v>16</v>
      </c>
      <c r="F7" s="20" t="s">
        <v>17</v>
      </c>
      <c r="G7" s="20" t="s">
        <v>18</v>
      </c>
      <c r="H7" s="20"/>
      <c r="I7" s="20"/>
      <c r="J7" s="20"/>
      <c r="K7" s="20"/>
      <c r="L7" s="20"/>
      <c r="M7" s="20"/>
      <c r="N7" s="20"/>
      <c r="O7" s="21"/>
    </row>
    <row r="8" spans="1:15" ht="15.75" thickBot="1" x14ac:dyDescent="0.3">
      <c r="A8" s="27"/>
      <c r="B8" s="28" t="s">
        <v>19</v>
      </c>
      <c r="C8" s="29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1"/>
    </row>
    <row r="9" spans="1:15" x14ac:dyDescent="0.25">
      <c r="A9" s="22">
        <v>175</v>
      </c>
      <c r="B9" s="23" t="s">
        <v>78</v>
      </c>
      <c r="C9" s="24">
        <v>250</v>
      </c>
      <c r="D9" s="25">
        <v>6.9</v>
      </c>
      <c r="E9" s="25">
        <v>12.7</v>
      </c>
      <c r="F9" s="25">
        <v>49.38</v>
      </c>
      <c r="G9" s="25">
        <v>340.9</v>
      </c>
      <c r="H9" s="66"/>
      <c r="I9" s="25"/>
      <c r="J9" s="25"/>
      <c r="K9" s="25"/>
      <c r="L9" s="25"/>
      <c r="M9" s="25"/>
      <c r="N9" s="25"/>
      <c r="O9" s="26"/>
    </row>
    <row r="10" spans="1:15" x14ac:dyDescent="0.25">
      <c r="A10" s="12">
        <v>376</v>
      </c>
      <c r="B10" s="10" t="s">
        <v>74</v>
      </c>
      <c r="C10" s="13">
        <v>200</v>
      </c>
      <c r="D10" s="14">
        <v>0.12</v>
      </c>
      <c r="E10" s="14">
        <v>0.02</v>
      </c>
      <c r="F10" s="14">
        <v>12.74</v>
      </c>
      <c r="G10" s="14">
        <v>51.3</v>
      </c>
      <c r="H10" s="14"/>
      <c r="I10" s="14"/>
      <c r="J10" s="14"/>
      <c r="K10" s="14"/>
      <c r="L10" s="14"/>
      <c r="M10" s="14"/>
      <c r="N10" s="14"/>
      <c r="O10" s="15"/>
    </row>
    <row r="11" spans="1:15" x14ac:dyDescent="0.25">
      <c r="A11" s="62">
        <v>268</v>
      </c>
      <c r="B11" s="55" t="s">
        <v>84</v>
      </c>
      <c r="C11" s="65">
        <v>65</v>
      </c>
      <c r="D11" s="64">
        <v>5.6</v>
      </c>
      <c r="E11" s="64">
        <v>8.5</v>
      </c>
      <c r="F11" s="64">
        <v>1.4</v>
      </c>
      <c r="G11" s="64">
        <v>104</v>
      </c>
      <c r="H11" s="14"/>
      <c r="I11" s="14"/>
      <c r="J11" s="14"/>
      <c r="K11" s="14"/>
      <c r="L11" s="14"/>
      <c r="M11" s="14"/>
      <c r="N11" s="14"/>
      <c r="O11" s="15"/>
    </row>
    <row r="12" spans="1:15" x14ac:dyDescent="0.25">
      <c r="A12" s="12">
        <v>18</v>
      </c>
      <c r="B12" s="10" t="s">
        <v>85</v>
      </c>
      <c r="C12" s="16">
        <v>40</v>
      </c>
      <c r="D12" s="14">
        <v>3.1</v>
      </c>
      <c r="E12" s="14">
        <v>1.2</v>
      </c>
      <c r="F12" s="14">
        <v>20</v>
      </c>
      <c r="G12" s="14">
        <v>103.6</v>
      </c>
      <c r="H12" s="14"/>
      <c r="I12" s="14"/>
      <c r="J12" s="14"/>
      <c r="K12" s="14"/>
      <c r="L12" s="14"/>
      <c r="M12" s="14"/>
      <c r="N12" s="14"/>
      <c r="O12" s="15"/>
    </row>
    <row r="13" spans="1:15" ht="15.75" thickBot="1" x14ac:dyDescent="0.3">
      <c r="A13" s="54"/>
      <c r="B13" s="55"/>
      <c r="C13" s="37">
        <f>SUM(C9:C12)</f>
        <v>555</v>
      </c>
      <c r="D13" s="37">
        <f>SUM(D9:D12)</f>
        <v>15.72</v>
      </c>
      <c r="E13" s="37">
        <f>SUM(E9:E12)</f>
        <v>22.419999999999998</v>
      </c>
      <c r="F13" s="37">
        <f>SUM(F9:F12)</f>
        <v>83.52000000000001</v>
      </c>
      <c r="G13" s="37">
        <f>SUM(G9:G12)</f>
        <v>599.79999999999995</v>
      </c>
      <c r="H13" s="37"/>
      <c r="I13" s="37"/>
      <c r="J13" s="37"/>
      <c r="K13" s="37"/>
      <c r="L13" s="37"/>
      <c r="M13" s="37"/>
      <c r="N13" s="37"/>
      <c r="O13" s="56"/>
    </row>
    <row r="14" spans="1:15" ht="15.75" thickBot="1" x14ac:dyDescent="0.3">
      <c r="A14" s="32"/>
      <c r="B14" s="33" t="s">
        <v>20</v>
      </c>
      <c r="C14" s="34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6"/>
    </row>
    <row r="15" spans="1:15" x14ac:dyDescent="0.25">
      <c r="A15" s="49"/>
      <c r="B15" s="10"/>
      <c r="C15" s="50"/>
      <c r="D15" s="9"/>
      <c r="E15" s="9"/>
      <c r="F15" s="9"/>
      <c r="G15" s="9"/>
      <c r="H15" s="25"/>
      <c r="I15" s="25"/>
      <c r="J15" s="25"/>
      <c r="K15" s="25"/>
      <c r="L15" s="25"/>
      <c r="M15" s="25"/>
      <c r="N15" s="25"/>
      <c r="O15" s="26"/>
    </row>
    <row r="16" spans="1:15" x14ac:dyDescent="0.25">
      <c r="A16" s="49"/>
      <c r="B16" s="10"/>
      <c r="C16" s="50"/>
      <c r="D16" s="9"/>
      <c r="E16" s="9"/>
      <c r="F16" s="9"/>
      <c r="G16" s="9"/>
      <c r="H16" s="14"/>
      <c r="I16" s="14"/>
      <c r="J16" s="14"/>
      <c r="K16" s="14"/>
      <c r="L16" s="14"/>
      <c r="M16" s="14"/>
      <c r="N16" s="14"/>
      <c r="O16" s="15"/>
    </row>
    <row r="17" spans="1:15" x14ac:dyDescent="0.25">
      <c r="A17" s="12"/>
      <c r="B17" s="10"/>
      <c r="C17" s="13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5"/>
    </row>
    <row r="18" spans="1:15" x14ac:dyDescent="0.25">
      <c r="A18" s="49"/>
      <c r="B18" s="10"/>
      <c r="C18" s="50"/>
      <c r="D18" s="9"/>
      <c r="E18" s="9"/>
      <c r="F18" s="9"/>
      <c r="G18" s="9"/>
      <c r="H18" s="14"/>
      <c r="I18" s="14"/>
      <c r="J18" s="14"/>
      <c r="K18" s="14"/>
      <c r="L18" s="14"/>
      <c r="M18" s="14"/>
      <c r="N18" s="14"/>
      <c r="O18" s="15"/>
    </row>
    <row r="19" spans="1:15" x14ac:dyDescent="0.25">
      <c r="A19" s="49"/>
      <c r="B19" s="10"/>
      <c r="C19" s="50"/>
      <c r="D19" s="9"/>
      <c r="E19" s="9"/>
      <c r="F19" s="9"/>
      <c r="G19" s="9"/>
      <c r="H19" s="14"/>
      <c r="I19" s="14"/>
      <c r="J19" s="14"/>
      <c r="K19" s="14"/>
      <c r="L19" s="14"/>
      <c r="M19" s="14"/>
      <c r="N19" s="14"/>
      <c r="O19" s="15"/>
    </row>
    <row r="20" spans="1:15" x14ac:dyDescent="0.25">
      <c r="A20" s="49"/>
      <c r="B20" s="10"/>
      <c r="C20" s="50"/>
      <c r="D20" s="9"/>
      <c r="E20" s="9"/>
      <c r="F20" s="9"/>
      <c r="G20" s="9"/>
      <c r="H20" s="14"/>
      <c r="I20" s="14"/>
      <c r="J20" s="14"/>
      <c r="K20" s="14"/>
      <c r="L20" s="14"/>
      <c r="M20" s="14"/>
      <c r="N20" s="14"/>
      <c r="O20" s="15"/>
    </row>
    <row r="21" spans="1:15" s="57" customFormat="1" x14ac:dyDescent="0.25">
      <c r="A21" s="12"/>
      <c r="B21" s="10"/>
      <c r="C21" s="16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5"/>
    </row>
    <row r="22" spans="1:15" s="57" customFormat="1" x14ac:dyDescent="0.25">
      <c r="A22" s="54"/>
      <c r="B22" s="55"/>
      <c r="C22" s="37">
        <f>SUM(C15:C21)</f>
        <v>0</v>
      </c>
      <c r="D22" s="37">
        <f t="shared" ref="D22:N22" si="0">SUM(D15:D21)</f>
        <v>0</v>
      </c>
      <c r="E22" s="37">
        <f t="shared" si="0"/>
        <v>0</v>
      </c>
      <c r="F22" s="37">
        <f t="shared" si="0"/>
        <v>0</v>
      </c>
      <c r="G22" s="37">
        <f t="shared" si="0"/>
        <v>0</v>
      </c>
      <c r="H22" s="37"/>
      <c r="I22" s="37"/>
      <c r="J22" s="37"/>
      <c r="K22" s="37"/>
      <c r="L22" s="37"/>
      <c r="M22" s="37"/>
      <c r="N22" s="37"/>
      <c r="O22" s="56"/>
    </row>
    <row r="23" spans="1:15" ht="15.75" thickBot="1" x14ac:dyDescent="0.3">
      <c r="A23" s="58"/>
      <c r="B23" s="59" t="s">
        <v>21</v>
      </c>
      <c r="C23" s="38">
        <f t="shared" ref="C23:O23" si="1">SUM(C13+C22)</f>
        <v>555</v>
      </c>
      <c r="D23" s="38">
        <f t="shared" si="1"/>
        <v>15.72</v>
      </c>
      <c r="E23" s="38">
        <f t="shared" si="1"/>
        <v>22.419999999999998</v>
      </c>
      <c r="F23" s="38">
        <f t="shared" si="1"/>
        <v>83.52000000000001</v>
      </c>
      <c r="G23" s="38">
        <f t="shared" si="1"/>
        <v>599.79999999999995</v>
      </c>
      <c r="H23" s="38"/>
      <c r="I23" s="38"/>
      <c r="J23" s="38"/>
      <c r="K23" s="38"/>
      <c r="L23" s="38"/>
      <c r="M23" s="38"/>
      <c r="N23" s="38"/>
      <c r="O23" s="38"/>
    </row>
  </sheetData>
  <mergeCells count="9">
    <mergeCell ref="G5:G6"/>
    <mergeCell ref="H5:K5"/>
    <mergeCell ref="L5:O5"/>
    <mergeCell ref="A3:A4"/>
    <mergeCell ref="B3:B4"/>
    <mergeCell ref="A5:A6"/>
    <mergeCell ref="B5:B6"/>
    <mergeCell ref="C5:C6"/>
    <mergeCell ref="D5:F5"/>
  </mergeCells>
  <pageMargins left="0.7" right="0.7" top="0.75" bottom="0.75" header="0.3" footer="0.3"/>
  <pageSetup paperSize="9" scale="7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4"/>
  <sheetViews>
    <sheetView zoomScale="90" zoomScaleNormal="90" workbookViewId="0">
      <selection activeCell="H5" sqref="H5:O24"/>
    </sheetView>
  </sheetViews>
  <sheetFormatPr defaultRowHeight="15" x14ac:dyDescent="0.25"/>
  <cols>
    <col min="1" max="1" width="13.28515625" customWidth="1"/>
    <col min="2" max="2" width="42.7109375" customWidth="1"/>
    <col min="3" max="3" width="10" customWidth="1"/>
    <col min="7" max="7" width="17.7109375" customWidth="1"/>
  </cols>
  <sheetData>
    <row r="1" spans="1:15" x14ac:dyDescent="0.25">
      <c r="A1" s="52" t="s">
        <v>0</v>
      </c>
      <c r="B1" s="2" t="s">
        <v>26</v>
      </c>
      <c r="C1" s="3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 x14ac:dyDescent="0.25">
      <c r="A2" s="52" t="s">
        <v>2</v>
      </c>
      <c r="B2" s="5" t="str">
        <f>'День 1'!B2</f>
        <v>осенне-зимний</v>
      </c>
      <c r="C2" s="3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5" ht="15" customHeight="1" x14ac:dyDescent="0.25">
      <c r="A3" s="111" t="s">
        <v>3</v>
      </c>
      <c r="B3" s="113" t="str">
        <f>'День 1'!B3:B4</f>
        <v>12-18 лет</v>
      </c>
      <c r="C3" s="3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 ht="15.75" thickBot="1" x14ac:dyDescent="0.3">
      <c r="A4" s="112"/>
      <c r="B4" s="114"/>
      <c r="C4" s="3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ht="15" customHeight="1" x14ac:dyDescent="0.25">
      <c r="A5" s="115" t="s">
        <v>4</v>
      </c>
      <c r="B5" s="117" t="s">
        <v>5</v>
      </c>
      <c r="C5" s="119" t="s">
        <v>6</v>
      </c>
      <c r="D5" s="106" t="s">
        <v>7</v>
      </c>
      <c r="E5" s="106"/>
      <c r="F5" s="106"/>
      <c r="G5" s="106" t="s">
        <v>8</v>
      </c>
      <c r="H5" s="106"/>
      <c r="I5" s="106"/>
      <c r="J5" s="106"/>
      <c r="K5" s="106"/>
      <c r="L5" s="108"/>
      <c r="M5" s="109"/>
      <c r="N5" s="109"/>
      <c r="O5" s="110"/>
    </row>
    <row r="6" spans="1:15" ht="26.25" thickBot="1" x14ac:dyDescent="0.3">
      <c r="A6" s="116"/>
      <c r="B6" s="118"/>
      <c r="C6" s="120"/>
      <c r="D6" s="51" t="s">
        <v>9</v>
      </c>
      <c r="E6" s="51" t="s">
        <v>10</v>
      </c>
      <c r="F6" s="51" t="s">
        <v>11</v>
      </c>
      <c r="G6" s="107"/>
      <c r="H6" s="51"/>
      <c r="I6" s="51"/>
      <c r="J6" s="51"/>
      <c r="K6" s="51"/>
      <c r="L6" s="51"/>
      <c r="M6" s="7"/>
      <c r="N6" s="7"/>
      <c r="O6" s="8"/>
    </row>
    <row r="7" spans="1:15" ht="15.75" thickBot="1" x14ac:dyDescent="0.3">
      <c r="A7" s="17" t="s">
        <v>12</v>
      </c>
      <c r="B7" s="18" t="s">
        <v>13</v>
      </c>
      <c r="C7" s="19" t="s">
        <v>14</v>
      </c>
      <c r="D7" s="20" t="s">
        <v>15</v>
      </c>
      <c r="E7" s="20" t="s">
        <v>16</v>
      </c>
      <c r="F7" s="20" t="s">
        <v>17</v>
      </c>
      <c r="G7" s="20" t="s">
        <v>18</v>
      </c>
      <c r="H7" s="20"/>
      <c r="I7" s="20"/>
      <c r="J7" s="20"/>
      <c r="K7" s="20"/>
      <c r="L7" s="20"/>
      <c r="M7" s="20"/>
      <c r="N7" s="20"/>
      <c r="O7" s="21"/>
    </row>
    <row r="8" spans="1:15" ht="15.75" thickBot="1" x14ac:dyDescent="0.3">
      <c r="A8" s="27"/>
      <c r="B8" s="28" t="s">
        <v>19</v>
      </c>
      <c r="C8" s="29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1"/>
    </row>
    <row r="9" spans="1:15" ht="30" x14ac:dyDescent="0.25">
      <c r="A9" s="22">
        <v>165</v>
      </c>
      <c r="B9" s="23" t="s">
        <v>93</v>
      </c>
      <c r="C9" s="105" t="s">
        <v>94</v>
      </c>
      <c r="D9" s="25">
        <v>14</v>
      </c>
      <c r="E9" s="25">
        <v>8.6999999999999993</v>
      </c>
      <c r="F9" s="25">
        <v>57.9</v>
      </c>
      <c r="G9" s="25">
        <v>372</v>
      </c>
      <c r="H9" s="66"/>
      <c r="I9" s="25"/>
      <c r="J9" s="25"/>
      <c r="K9" s="25"/>
      <c r="L9" s="25"/>
      <c r="M9" s="25"/>
      <c r="N9" s="25"/>
      <c r="O9" s="26"/>
    </row>
    <row r="10" spans="1:15" ht="30" x14ac:dyDescent="0.25">
      <c r="A10" s="12">
        <v>43</v>
      </c>
      <c r="B10" s="10" t="s">
        <v>90</v>
      </c>
      <c r="C10" s="13">
        <v>100</v>
      </c>
      <c r="D10" s="14">
        <v>1.41</v>
      </c>
      <c r="E10" s="14">
        <v>5.08</v>
      </c>
      <c r="F10" s="14">
        <v>9.02</v>
      </c>
      <c r="G10" s="14">
        <v>57.4</v>
      </c>
      <c r="H10" s="14"/>
      <c r="I10" s="14"/>
      <c r="J10" s="14"/>
      <c r="K10" s="14"/>
      <c r="L10" s="14"/>
      <c r="M10" s="14"/>
      <c r="N10" s="14"/>
      <c r="O10" s="15"/>
    </row>
    <row r="11" spans="1:15" x14ac:dyDescent="0.25">
      <c r="A11" s="12">
        <v>501</v>
      </c>
      <c r="B11" s="10" t="s">
        <v>87</v>
      </c>
      <c r="C11" s="13">
        <v>200</v>
      </c>
      <c r="D11" s="14">
        <v>4.6500000000000004</v>
      </c>
      <c r="E11" s="14">
        <v>2.1</v>
      </c>
      <c r="F11" s="14">
        <v>15.2</v>
      </c>
      <c r="G11" s="14">
        <v>61</v>
      </c>
      <c r="H11" s="14"/>
      <c r="I11" s="14"/>
      <c r="J11" s="14"/>
      <c r="K11" s="14"/>
      <c r="L11" s="14"/>
      <c r="M11" s="14"/>
      <c r="N11" s="14"/>
      <c r="O11" s="15"/>
    </row>
    <row r="12" spans="1:15" x14ac:dyDescent="0.25">
      <c r="A12" s="71">
        <v>574</v>
      </c>
      <c r="B12" s="73" t="s">
        <v>82</v>
      </c>
      <c r="C12" s="74">
        <v>30</v>
      </c>
      <c r="D12" s="75">
        <v>1.35</v>
      </c>
      <c r="E12" s="75">
        <v>0</v>
      </c>
      <c r="F12" s="75">
        <v>9.75</v>
      </c>
      <c r="G12" s="75">
        <v>48.75</v>
      </c>
      <c r="H12" s="14"/>
      <c r="I12" s="14"/>
      <c r="J12" s="14"/>
      <c r="K12" s="14"/>
      <c r="L12" s="14"/>
      <c r="M12" s="14"/>
      <c r="N12" s="14"/>
      <c r="O12" s="15"/>
    </row>
    <row r="13" spans="1:15" x14ac:dyDescent="0.25">
      <c r="A13" s="71">
        <v>574</v>
      </c>
      <c r="B13" s="73" t="s">
        <v>82</v>
      </c>
      <c r="C13" s="74">
        <v>30</v>
      </c>
      <c r="D13" s="75">
        <v>1.35</v>
      </c>
      <c r="E13" s="75">
        <v>0</v>
      </c>
      <c r="F13" s="75">
        <v>9.75</v>
      </c>
      <c r="G13" s="75">
        <v>48.75</v>
      </c>
      <c r="H13" s="14"/>
      <c r="I13" s="14"/>
      <c r="J13" s="14"/>
      <c r="K13" s="14"/>
      <c r="L13" s="14"/>
      <c r="M13" s="14"/>
      <c r="N13" s="14"/>
      <c r="O13" s="15"/>
    </row>
    <row r="14" spans="1:15" ht="15.75" thickBot="1" x14ac:dyDescent="0.3">
      <c r="A14" s="54"/>
      <c r="B14" s="55"/>
      <c r="C14" s="37">
        <v>587</v>
      </c>
      <c r="D14" s="37">
        <f>SUM(D9:D13)</f>
        <v>22.760000000000005</v>
      </c>
      <c r="E14" s="37">
        <f>SUM(E9:E13)</f>
        <v>15.879999999999999</v>
      </c>
      <c r="F14" s="37">
        <f>SUM(F9:F13)</f>
        <v>101.62</v>
      </c>
      <c r="G14" s="37">
        <f>SUM(G9:G13)</f>
        <v>587.9</v>
      </c>
      <c r="H14" s="37"/>
      <c r="I14" s="37"/>
      <c r="J14" s="37"/>
      <c r="K14" s="37"/>
      <c r="L14" s="37"/>
      <c r="M14" s="37"/>
      <c r="N14" s="37"/>
      <c r="O14" s="56"/>
    </row>
    <row r="15" spans="1:15" ht="15.75" thickBot="1" x14ac:dyDescent="0.3">
      <c r="A15" s="32"/>
      <c r="B15" s="33" t="s">
        <v>20</v>
      </c>
      <c r="C15" s="34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6"/>
    </row>
    <row r="16" spans="1:15" x14ac:dyDescent="0.25">
      <c r="A16" s="49"/>
      <c r="B16" s="10"/>
      <c r="C16" s="50"/>
      <c r="D16" s="9"/>
      <c r="E16" s="9"/>
      <c r="F16" s="9"/>
      <c r="G16" s="9"/>
      <c r="H16" s="25"/>
      <c r="I16" s="25"/>
      <c r="J16" s="25"/>
      <c r="K16" s="25"/>
      <c r="L16" s="25"/>
      <c r="M16" s="25"/>
      <c r="N16" s="25"/>
      <c r="O16" s="26"/>
    </row>
    <row r="17" spans="1:15" x14ac:dyDescent="0.25">
      <c r="A17" s="12"/>
      <c r="B17" s="10"/>
      <c r="C17" s="16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5"/>
    </row>
    <row r="18" spans="1:15" x14ac:dyDescent="0.25">
      <c r="A18" s="49"/>
      <c r="B18" s="10"/>
      <c r="C18" s="50"/>
      <c r="D18" s="9"/>
      <c r="E18" s="9"/>
      <c r="F18" s="9"/>
      <c r="G18" s="9"/>
      <c r="H18" s="14"/>
      <c r="I18" s="14"/>
      <c r="J18" s="14"/>
      <c r="K18" s="14"/>
      <c r="L18" s="14"/>
      <c r="M18" s="14"/>
      <c r="N18" s="14"/>
      <c r="O18" s="15"/>
    </row>
    <row r="19" spans="1:15" x14ac:dyDescent="0.25">
      <c r="A19" s="49"/>
      <c r="B19" s="10"/>
      <c r="C19" s="50"/>
      <c r="D19" s="9"/>
      <c r="E19" s="9"/>
      <c r="F19" s="9"/>
      <c r="G19" s="9"/>
      <c r="H19" s="14"/>
      <c r="I19" s="14"/>
      <c r="J19" s="14"/>
      <c r="K19" s="14"/>
      <c r="L19" s="14"/>
      <c r="M19" s="14"/>
      <c r="N19" s="14"/>
      <c r="O19" s="15"/>
    </row>
    <row r="20" spans="1:15" x14ac:dyDescent="0.25">
      <c r="A20" s="49"/>
      <c r="B20" s="10"/>
      <c r="C20" s="50"/>
      <c r="D20" s="9"/>
      <c r="E20" s="9"/>
      <c r="F20" s="9"/>
      <c r="G20" s="9"/>
      <c r="H20" s="14"/>
      <c r="I20" s="14"/>
      <c r="J20" s="14"/>
      <c r="K20" s="14"/>
      <c r="L20" s="14"/>
      <c r="M20" s="14"/>
      <c r="N20" s="14"/>
      <c r="O20" s="15"/>
    </row>
    <row r="21" spans="1:15" x14ac:dyDescent="0.25">
      <c r="A21" s="12"/>
      <c r="B21" s="10"/>
      <c r="C21" s="13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5"/>
    </row>
    <row r="22" spans="1:15" s="57" customFormat="1" x14ac:dyDescent="0.25">
      <c r="A22" s="12"/>
      <c r="B22" s="10"/>
      <c r="C22" s="13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5"/>
    </row>
    <row r="23" spans="1:15" s="57" customFormat="1" x14ac:dyDescent="0.25">
      <c r="A23" s="54"/>
      <c r="B23" s="55"/>
      <c r="C23" s="37">
        <f>SUM(C16:C22)</f>
        <v>0</v>
      </c>
      <c r="D23" s="37">
        <f t="shared" ref="D23:N23" si="0">SUM(D16:D22)</f>
        <v>0</v>
      </c>
      <c r="E23" s="37">
        <f t="shared" si="0"/>
        <v>0</v>
      </c>
      <c r="F23" s="37">
        <f t="shared" si="0"/>
        <v>0</v>
      </c>
      <c r="G23" s="37">
        <f t="shared" si="0"/>
        <v>0</v>
      </c>
      <c r="H23" s="37"/>
      <c r="I23" s="37"/>
      <c r="J23" s="37"/>
      <c r="K23" s="37"/>
      <c r="L23" s="37"/>
      <c r="M23" s="37"/>
      <c r="N23" s="37"/>
      <c r="O23" s="56"/>
    </row>
    <row r="24" spans="1:15" ht="15.75" thickBot="1" x14ac:dyDescent="0.3">
      <c r="A24" s="58"/>
      <c r="B24" s="59" t="s">
        <v>21</v>
      </c>
      <c r="C24" s="38">
        <f t="shared" ref="C24:O24" si="1">SUM(C14+C23)</f>
        <v>587</v>
      </c>
      <c r="D24" s="38">
        <f t="shared" si="1"/>
        <v>22.760000000000005</v>
      </c>
      <c r="E24" s="38">
        <f t="shared" si="1"/>
        <v>15.879999999999999</v>
      </c>
      <c r="F24" s="38">
        <f t="shared" si="1"/>
        <v>101.62</v>
      </c>
      <c r="G24" s="38">
        <f t="shared" si="1"/>
        <v>587.9</v>
      </c>
      <c r="H24" s="38"/>
      <c r="I24" s="38"/>
      <c r="J24" s="38"/>
      <c r="K24" s="38"/>
      <c r="L24" s="38"/>
      <c r="M24" s="38"/>
      <c r="N24" s="38"/>
      <c r="O24" s="38"/>
    </row>
  </sheetData>
  <mergeCells count="9">
    <mergeCell ref="G5:G6"/>
    <mergeCell ref="H5:K5"/>
    <mergeCell ref="L5:O5"/>
    <mergeCell ref="A3:A4"/>
    <mergeCell ref="B3:B4"/>
    <mergeCell ref="A5:A6"/>
    <mergeCell ref="B5:B6"/>
    <mergeCell ref="C5:C6"/>
    <mergeCell ref="D5:F5"/>
  </mergeCells>
  <pageMargins left="0.7" right="0.7" top="0.75" bottom="0.75" header="0.3" footer="0.3"/>
  <pageSetup paperSize="9" scale="7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4"/>
  <sheetViews>
    <sheetView zoomScale="90" zoomScaleNormal="90" workbookViewId="0">
      <selection activeCell="H5" sqref="H5:O24"/>
    </sheetView>
  </sheetViews>
  <sheetFormatPr defaultRowHeight="15" x14ac:dyDescent="0.25"/>
  <cols>
    <col min="1" max="1" width="13.28515625" customWidth="1"/>
    <col min="2" max="2" width="41.140625" customWidth="1"/>
    <col min="3" max="3" width="10" customWidth="1"/>
    <col min="6" max="6" width="11.140625" customWidth="1"/>
    <col min="7" max="7" width="17.7109375" customWidth="1"/>
  </cols>
  <sheetData>
    <row r="1" spans="1:15" x14ac:dyDescent="0.25">
      <c r="A1" s="52" t="s">
        <v>0</v>
      </c>
      <c r="B1" s="2" t="s">
        <v>27</v>
      </c>
      <c r="C1" s="3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 x14ac:dyDescent="0.25">
      <c r="A2" s="52" t="s">
        <v>2</v>
      </c>
      <c r="B2" s="5" t="str">
        <f>'День 1'!B2</f>
        <v>осенне-зимний</v>
      </c>
      <c r="C2" s="3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5" ht="15" customHeight="1" x14ac:dyDescent="0.25">
      <c r="A3" s="111" t="s">
        <v>3</v>
      </c>
      <c r="B3" s="113" t="str">
        <f>'День 1'!B3:B4</f>
        <v>12-18 лет</v>
      </c>
      <c r="C3" s="3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 ht="15.75" thickBot="1" x14ac:dyDescent="0.3">
      <c r="A4" s="112"/>
      <c r="B4" s="114"/>
      <c r="C4" s="3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ht="15" customHeight="1" x14ac:dyDescent="0.25">
      <c r="A5" s="115" t="s">
        <v>4</v>
      </c>
      <c r="B5" s="117" t="s">
        <v>5</v>
      </c>
      <c r="C5" s="119" t="s">
        <v>6</v>
      </c>
      <c r="D5" s="106" t="s">
        <v>7</v>
      </c>
      <c r="E5" s="106"/>
      <c r="F5" s="106"/>
      <c r="G5" s="106" t="s">
        <v>8</v>
      </c>
      <c r="H5" s="106"/>
      <c r="I5" s="106"/>
      <c r="J5" s="106"/>
      <c r="K5" s="106"/>
      <c r="L5" s="108"/>
      <c r="M5" s="109"/>
      <c r="N5" s="109"/>
      <c r="O5" s="110"/>
    </row>
    <row r="6" spans="1:15" ht="15.75" thickBot="1" x14ac:dyDescent="0.3">
      <c r="A6" s="116"/>
      <c r="B6" s="118"/>
      <c r="C6" s="120"/>
      <c r="D6" s="51" t="s">
        <v>9</v>
      </c>
      <c r="E6" s="51" t="s">
        <v>10</v>
      </c>
      <c r="F6" s="51" t="s">
        <v>11</v>
      </c>
      <c r="G6" s="107"/>
      <c r="H6" s="51"/>
      <c r="I6" s="51"/>
      <c r="J6" s="51"/>
      <c r="K6" s="51"/>
      <c r="L6" s="51"/>
      <c r="M6" s="7"/>
      <c r="N6" s="7"/>
      <c r="O6" s="8"/>
    </row>
    <row r="7" spans="1:15" ht="15.75" thickBot="1" x14ac:dyDescent="0.3">
      <c r="A7" s="17" t="s">
        <v>12</v>
      </c>
      <c r="B7" s="18" t="s">
        <v>13</v>
      </c>
      <c r="C7" s="19" t="s">
        <v>14</v>
      </c>
      <c r="D7" s="20" t="s">
        <v>15</v>
      </c>
      <c r="E7" s="20" t="s">
        <v>16</v>
      </c>
      <c r="F7" s="20" t="s">
        <v>17</v>
      </c>
      <c r="G7" s="20" t="s">
        <v>18</v>
      </c>
      <c r="H7" s="20"/>
      <c r="I7" s="20"/>
      <c r="J7" s="20"/>
      <c r="K7" s="20"/>
      <c r="L7" s="20"/>
      <c r="M7" s="20"/>
      <c r="N7" s="20"/>
      <c r="O7" s="21"/>
    </row>
    <row r="8" spans="1:15" ht="15.75" thickBot="1" x14ac:dyDescent="0.3">
      <c r="A8" s="27"/>
      <c r="B8" s="28" t="s">
        <v>19</v>
      </c>
      <c r="C8" s="29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1"/>
    </row>
    <row r="9" spans="1:15" x14ac:dyDescent="0.25">
      <c r="A9" s="22">
        <v>173</v>
      </c>
      <c r="B9" s="23" t="s">
        <v>80</v>
      </c>
      <c r="C9" s="24">
        <v>250</v>
      </c>
      <c r="D9" s="25">
        <v>6.9</v>
      </c>
      <c r="E9" s="25">
        <v>12.7</v>
      </c>
      <c r="F9" s="25">
        <v>49.38</v>
      </c>
      <c r="G9" s="25">
        <v>340.9</v>
      </c>
      <c r="H9" s="66"/>
      <c r="I9" s="25"/>
      <c r="J9" s="25"/>
      <c r="K9" s="25"/>
      <c r="L9" s="25"/>
      <c r="M9" s="25"/>
      <c r="N9" s="25"/>
      <c r="O9" s="26"/>
    </row>
    <row r="10" spans="1:15" x14ac:dyDescent="0.25">
      <c r="A10" s="12">
        <v>376</v>
      </c>
      <c r="B10" s="10" t="s">
        <v>74</v>
      </c>
      <c r="C10" s="13">
        <v>200</v>
      </c>
      <c r="D10" s="14">
        <v>0.12</v>
      </c>
      <c r="E10" s="14">
        <v>0.02</v>
      </c>
      <c r="F10" s="14">
        <v>12.74</v>
      </c>
      <c r="G10" s="14">
        <v>51.3</v>
      </c>
      <c r="H10" s="14"/>
      <c r="I10" s="14"/>
      <c r="J10" s="14"/>
      <c r="K10" s="14"/>
      <c r="L10" s="14"/>
      <c r="M10" s="14"/>
      <c r="N10" s="14"/>
      <c r="O10" s="15"/>
    </row>
    <row r="11" spans="1:15" x14ac:dyDescent="0.25">
      <c r="A11" s="12">
        <v>267</v>
      </c>
      <c r="B11" s="10" t="s">
        <v>86</v>
      </c>
      <c r="C11" s="13">
        <v>40</v>
      </c>
      <c r="D11" s="14">
        <v>5.0999999999999996</v>
      </c>
      <c r="E11" s="14">
        <v>4.5999999999999996</v>
      </c>
      <c r="F11" s="14">
        <v>0.3</v>
      </c>
      <c r="G11" s="14">
        <v>63</v>
      </c>
      <c r="H11" s="14"/>
      <c r="I11" s="14"/>
      <c r="J11" s="14"/>
      <c r="K11" s="14"/>
      <c r="L11" s="14"/>
      <c r="M11" s="14"/>
      <c r="N11" s="14"/>
      <c r="O11" s="15"/>
    </row>
    <row r="12" spans="1:15" x14ac:dyDescent="0.25">
      <c r="A12" s="71">
        <v>574</v>
      </c>
      <c r="B12" s="73" t="s">
        <v>82</v>
      </c>
      <c r="C12" s="74">
        <v>30</v>
      </c>
      <c r="D12" s="75">
        <v>1.35</v>
      </c>
      <c r="E12" s="75">
        <v>0</v>
      </c>
      <c r="F12" s="75">
        <v>9.75</v>
      </c>
      <c r="G12" s="75">
        <v>48.75</v>
      </c>
      <c r="H12" s="14"/>
      <c r="I12" s="14"/>
      <c r="J12" s="14"/>
      <c r="K12" s="14"/>
      <c r="L12" s="14"/>
      <c r="M12" s="14"/>
      <c r="N12" s="14"/>
      <c r="O12" s="15"/>
    </row>
    <row r="13" spans="1:15" x14ac:dyDescent="0.25">
      <c r="A13" s="12">
        <v>18</v>
      </c>
      <c r="B13" s="10" t="s">
        <v>85</v>
      </c>
      <c r="C13" s="16">
        <v>30</v>
      </c>
      <c r="D13" s="14">
        <v>2.3199999999999998</v>
      </c>
      <c r="E13" s="14">
        <v>0.9</v>
      </c>
      <c r="F13" s="14">
        <v>15</v>
      </c>
      <c r="G13" s="14">
        <v>77.7</v>
      </c>
      <c r="H13" s="14"/>
      <c r="I13" s="14"/>
      <c r="J13" s="14"/>
      <c r="K13" s="14"/>
      <c r="L13" s="14"/>
      <c r="M13" s="14"/>
      <c r="N13" s="14"/>
      <c r="O13" s="15"/>
    </row>
    <row r="14" spans="1:15" ht="15.75" thickBot="1" x14ac:dyDescent="0.3">
      <c r="A14" s="54"/>
      <c r="B14" s="55"/>
      <c r="C14" s="37">
        <f>SUM(C9:C13)</f>
        <v>550</v>
      </c>
      <c r="D14" s="37">
        <f>SUM(D9:D13)</f>
        <v>15.790000000000001</v>
      </c>
      <c r="E14" s="37">
        <f>SUM(E9:E13)</f>
        <v>18.22</v>
      </c>
      <c r="F14" s="37">
        <f>SUM(F9:F13)</f>
        <v>87.17</v>
      </c>
      <c r="G14" s="37">
        <f>SUM(G9:G13)</f>
        <v>581.65</v>
      </c>
      <c r="H14" s="37"/>
      <c r="I14" s="37"/>
      <c r="J14" s="37"/>
      <c r="K14" s="37"/>
      <c r="L14" s="37"/>
      <c r="M14" s="37"/>
      <c r="N14" s="37"/>
      <c r="O14" s="56"/>
    </row>
    <row r="15" spans="1:15" ht="15.75" thickBot="1" x14ac:dyDescent="0.3">
      <c r="A15" s="32"/>
      <c r="B15" s="33" t="s">
        <v>20</v>
      </c>
      <c r="C15" s="34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6"/>
    </row>
    <row r="16" spans="1:15" x14ac:dyDescent="0.25">
      <c r="A16" s="49"/>
      <c r="B16" s="10"/>
      <c r="C16" s="50"/>
      <c r="D16" s="9"/>
      <c r="E16" s="9"/>
      <c r="F16" s="9"/>
      <c r="G16" s="9"/>
      <c r="H16" s="25"/>
      <c r="I16" s="25"/>
      <c r="J16" s="25"/>
      <c r="K16" s="25"/>
      <c r="L16" s="25"/>
      <c r="M16" s="25"/>
      <c r="N16" s="25"/>
      <c r="O16" s="26"/>
    </row>
    <row r="17" spans="1:15" x14ac:dyDescent="0.25">
      <c r="A17" s="49"/>
      <c r="B17" s="10"/>
      <c r="C17" s="50"/>
      <c r="D17" s="9"/>
      <c r="E17" s="9"/>
      <c r="F17" s="9"/>
      <c r="G17" s="9"/>
      <c r="H17" s="14"/>
      <c r="I17" s="14"/>
      <c r="J17" s="14"/>
      <c r="K17" s="14"/>
      <c r="L17" s="14"/>
      <c r="M17" s="14"/>
      <c r="N17" s="14"/>
      <c r="O17" s="15"/>
    </row>
    <row r="18" spans="1:15" x14ac:dyDescent="0.25">
      <c r="A18" s="49"/>
      <c r="B18" s="10"/>
      <c r="C18" s="50"/>
      <c r="D18" s="9"/>
      <c r="E18" s="9"/>
      <c r="F18" s="9"/>
      <c r="G18" s="9"/>
      <c r="H18" s="14"/>
      <c r="I18" s="14"/>
      <c r="J18" s="14"/>
      <c r="K18" s="14"/>
      <c r="L18" s="14"/>
      <c r="M18" s="14"/>
      <c r="N18" s="14"/>
      <c r="O18" s="15"/>
    </row>
    <row r="19" spans="1:15" x14ac:dyDescent="0.25">
      <c r="A19" s="49"/>
      <c r="B19" s="10"/>
      <c r="C19" s="50"/>
      <c r="D19" s="9"/>
      <c r="E19" s="9"/>
      <c r="F19" s="9"/>
      <c r="G19" s="9"/>
      <c r="H19" s="14"/>
      <c r="I19" s="14"/>
      <c r="J19" s="14"/>
      <c r="K19" s="14"/>
      <c r="L19" s="14"/>
      <c r="M19" s="14"/>
      <c r="N19" s="14"/>
      <c r="O19" s="15"/>
    </row>
    <row r="20" spans="1:15" x14ac:dyDescent="0.25">
      <c r="A20" s="49"/>
      <c r="B20" s="10"/>
      <c r="C20" s="50"/>
      <c r="D20" s="9"/>
      <c r="E20" s="9"/>
      <c r="F20" s="9"/>
      <c r="G20" s="9"/>
      <c r="H20" s="14"/>
      <c r="I20" s="14"/>
      <c r="J20" s="14"/>
      <c r="K20" s="14"/>
      <c r="L20" s="14"/>
      <c r="M20" s="14"/>
      <c r="N20" s="14"/>
      <c r="O20" s="15"/>
    </row>
    <row r="21" spans="1:15" x14ac:dyDescent="0.25">
      <c r="A21" s="49"/>
      <c r="B21" s="10"/>
      <c r="C21" s="50"/>
      <c r="D21" s="9"/>
      <c r="E21" s="9"/>
      <c r="F21" s="9"/>
      <c r="G21" s="9"/>
      <c r="H21" s="14"/>
      <c r="I21" s="14"/>
      <c r="J21" s="14"/>
      <c r="K21" s="14"/>
      <c r="L21" s="14"/>
      <c r="M21" s="14"/>
      <c r="N21" s="14"/>
      <c r="O21" s="15"/>
    </row>
    <row r="22" spans="1:15" s="57" customFormat="1" x14ac:dyDescent="0.25">
      <c r="A22" s="12"/>
      <c r="B22" s="10"/>
      <c r="C22" s="13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5"/>
    </row>
    <row r="23" spans="1:15" s="57" customFormat="1" x14ac:dyDescent="0.25">
      <c r="A23" s="54"/>
      <c r="B23" s="55"/>
      <c r="C23" s="37">
        <f>SUM(C16:C22)</f>
        <v>0</v>
      </c>
      <c r="D23" s="37">
        <f t="shared" ref="D23:N23" si="0">SUM(D16:D22)</f>
        <v>0</v>
      </c>
      <c r="E23" s="37">
        <f t="shared" si="0"/>
        <v>0</v>
      </c>
      <c r="F23" s="37">
        <f t="shared" si="0"/>
        <v>0</v>
      </c>
      <c r="G23" s="37">
        <f t="shared" si="0"/>
        <v>0</v>
      </c>
      <c r="H23" s="37"/>
      <c r="I23" s="37"/>
      <c r="J23" s="37"/>
      <c r="K23" s="37"/>
      <c r="L23" s="37"/>
      <c r="M23" s="37"/>
      <c r="N23" s="37"/>
      <c r="O23" s="56"/>
    </row>
    <row r="24" spans="1:15" ht="15.75" thickBot="1" x14ac:dyDescent="0.3">
      <c r="A24" s="58"/>
      <c r="B24" s="59" t="s">
        <v>21</v>
      </c>
      <c r="C24" s="38">
        <f t="shared" ref="C24:O24" si="1">SUM(C14+C23)</f>
        <v>550</v>
      </c>
      <c r="D24" s="38">
        <f t="shared" si="1"/>
        <v>15.790000000000001</v>
      </c>
      <c r="E24" s="38">
        <f t="shared" si="1"/>
        <v>18.22</v>
      </c>
      <c r="F24" s="38">
        <f t="shared" si="1"/>
        <v>87.17</v>
      </c>
      <c r="G24" s="38">
        <f t="shared" si="1"/>
        <v>581.65</v>
      </c>
      <c r="H24" s="38"/>
      <c r="I24" s="38"/>
      <c r="J24" s="38"/>
      <c r="K24" s="38"/>
      <c r="L24" s="38"/>
      <c r="M24" s="38"/>
      <c r="N24" s="38"/>
      <c r="O24" s="38"/>
    </row>
  </sheetData>
  <mergeCells count="9">
    <mergeCell ref="G5:G6"/>
    <mergeCell ref="H5:K5"/>
    <mergeCell ref="L5:O5"/>
    <mergeCell ref="A3:A4"/>
    <mergeCell ref="B3:B4"/>
    <mergeCell ref="A5:A6"/>
    <mergeCell ref="B5:B6"/>
    <mergeCell ref="C5:C6"/>
    <mergeCell ref="D5:F5"/>
  </mergeCells>
  <pageMargins left="0.7" right="0.7" top="0.75" bottom="0.75" header="0.3" footer="0.3"/>
  <pageSetup paperSize="9" scale="72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3"/>
  <sheetViews>
    <sheetView zoomScale="90" zoomScaleNormal="90" workbookViewId="0">
      <selection activeCell="H5" sqref="H5:O23"/>
    </sheetView>
  </sheetViews>
  <sheetFormatPr defaultRowHeight="15" x14ac:dyDescent="0.25"/>
  <cols>
    <col min="1" max="1" width="12.7109375" customWidth="1"/>
    <col min="2" max="2" width="42.7109375" customWidth="1"/>
    <col min="3" max="3" width="10.140625" customWidth="1"/>
    <col min="6" max="6" width="11.5703125" customWidth="1"/>
    <col min="7" max="7" width="17.140625" customWidth="1"/>
  </cols>
  <sheetData>
    <row r="1" spans="1:15" x14ac:dyDescent="0.25">
      <c r="A1" s="52" t="s">
        <v>0</v>
      </c>
      <c r="B1" s="2" t="s">
        <v>28</v>
      </c>
      <c r="C1" s="3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 x14ac:dyDescent="0.25">
      <c r="A2" s="52" t="s">
        <v>2</v>
      </c>
      <c r="B2" s="5" t="str">
        <f>'День 1'!B2</f>
        <v>осенне-зимний</v>
      </c>
      <c r="C2" s="3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5" ht="15" customHeight="1" x14ac:dyDescent="0.25">
      <c r="A3" s="111" t="s">
        <v>3</v>
      </c>
      <c r="B3" s="113" t="str">
        <f>'День 1'!B3:B4</f>
        <v>12-18 лет</v>
      </c>
      <c r="C3" s="3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 ht="15.75" thickBot="1" x14ac:dyDescent="0.3">
      <c r="A4" s="112"/>
      <c r="B4" s="114"/>
      <c r="C4" s="3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ht="15" customHeight="1" x14ac:dyDescent="0.25">
      <c r="A5" s="115" t="s">
        <v>4</v>
      </c>
      <c r="B5" s="117" t="s">
        <v>5</v>
      </c>
      <c r="C5" s="119" t="s">
        <v>6</v>
      </c>
      <c r="D5" s="106" t="s">
        <v>7</v>
      </c>
      <c r="E5" s="106"/>
      <c r="F5" s="106"/>
      <c r="G5" s="106" t="s">
        <v>8</v>
      </c>
      <c r="H5" s="106"/>
      <c r="I5" s="106"/>
      <c r="J5" s="106"/>
      <c r="K5" s="106"/>
      <c r="L5" s="108"/>
      <c r="M5" s="109"/>
      <c r="N5" s="109"/>
      <c r="O5" s="110"/>
    </row>
    <row r="6" spans="1:15" ht="15.75" thickBot="1" x14ac:dyDescent="0.3">
      <c r="A6" s="116"/>
      <c r="B6" s="118"/>
      <c r="C6" s="120"/>
      <c r="D6" s="51" t="s">
        <v>9</v>
      </c>
      <c r="E6" s="51" t="s">
        <v>10</v>
      </c>
      <c r="F6" s="51" t="s">
        <v>11</v>
      </c>
      <c r="G6" s="107"/>
      <c r="H6" s="51"/>
      <c r="I6" s="51"/>
      <c r="J6" s="51"/>
      <c r="K6" s="51"/>
      <c r="L6" s="51"/>
      <c r="M6" s="7"/>
      <c r="N6" s="7"/>
      <c r="O6" s="8"/>
    </row>
    <row r="7" spans="1:15" ht="15.75" thickBot="1" x14ac:dyDescent="0.3">
      <c r="A7" s="17" t="s">
        <v>12</v>
      </c>
      <c r="B7" s="18" t="s">
        <v>13</v>
      </c>
      <c r="C7" s="19" t="s">
        <v>14</v>
      </c>
      <c r="D7" s="20" t="s">
        <v>15</v>
      </c>
      <c r="E7" s="20" t="s">
        <v>16</v>
      </c>
      <c r="F7" s="20" t="s">
        <v>17</v>
      </c>
      <c r="G7" s="20" t="s">
        <v>18</v>
      </c>
      <c r="H7" s="20"/>
      <c r="I7" s="20"/>
      <c r="J7" s="20"/>
      <c r="K7" s="20"/>
      <c r="L7" s="20"/>
      <c r="M7" s="20"/>
      <c r="N7" s="20"/>
      <c r="O7" s="21"/>
    </row>
    <row r="8" spans="1:15" ht="15.75" thickBot="1" x14ac:dyDescent="0.3">
      <c r="A8" s="27"/>
      <c r="B8" s="28" t="s">
        <v>19</v>
      </c>
      <c r="C8" s="29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1"/>
    </row>
    <row r="9" spans="1:15" x14ac:dyDescent="0.25">
      <c r="A9" s="67">
        <v>182</v>
      </c>
      <c r="B9" s="68" t="s">
        <v>77</v>
      </c>
      <c r="C9" s="69">
        <v>250</v>
      </c>
      <c r="D9" s="70">
        <v>5.8</v>
      </c>
      <c r="E9" s="70">
        <v>12.8</v>
      </c>
      <c r="F9" s="70">
        <v>49.33</v>
      </c>
      <c r="G9" s="70">
        <v>266.25</v>
      </c>
      <c r="H9" s="66"/>
      <c r="I9" s="25"/>
      <c r="J9" s="25"/>
      <c r="K9" s="25"/>
      <c r="L9" s="25"/>
      <c r="M9" s="25"/>
      <c r="N9" s="25"/>
      <c r="O9" s="26"/>
    </row>
    <row r="10" spans="1:15" x14ac:dyDescent="0.25">
      <c r="A10" s="12">
        <v>376</v>
      </c>
      <c r="B10" s="10" t="s">
        <v>74</v>
      </c>
      <c r="C10" s="13">
        <v>200</v>
      </c>
      <c r="D10" s="14">
        <v>0.12</v>
      </c>
      <c r="E10" s="14">
        <v>0.02</v>
      </c>
      <c r="F10" s="14">
        <v>12.74</v>
      </c>
      <c r="G10" s="14">
        <v>51.3</v>
      </c>
      <c r="H10" s="14"/>
      <c r="I10" s="14"/>
      <c r="J10" s="14"/>
      <c r="K10" s="14"/>
      <c r="L10" s="14"/>
      <c r="M10" s="14"/>
      <c r="N10" s="14"/>
      <c r="O10" s="15"/>
    </row>
    <row r="11" spans="1:15" x14ac:dyDescent="0.25">
      <c r="A11" s="71">
        <v>574</v>
      </c>
      <c r="B11" s="73" t="s">
        <v>82</v>
      </c>
      <c r="C11" s="74">
        <v>40</v>
      </c>
      <c r="D11" s="75">
        <v>1.8</v>
      </c>
      <c r="E11" s="75">
        <v>0</v>
      </c>
      <c r="F11" s="75">
        <v>13</v>
      </c>
      <c r="G11" s="75">
        <v>65</v>
      </c>
      <c r="H11" s="14"/>
      <c r="I11" s="14"/>
      <c r="J11" s="14"/>
      <c r="K11" s="14"/>
      <c r="L11" s="14"/>
      <c r="M11" s="14"/>
      <c r="N11" s="14"/>
      <c r="O11" s="15"/>
    </row>
    <row r="12" spans="1:15" x14ac:dyDescent="0.25">
      <c r="A12" s="71">
        <v>97</v>
      </c>
      <c r="B12" s="73" t="s">
        <v>83</v>
      </c>
      <c r="C12" s="74" t="s">
        <v>95</v>
      </c>
      <c r="D12" s="75">
        <v>7.4</v>
      </c>
      <c r="E12" s="75">
        <v>6.7</v>
      </c>
      <c r="F12" s="75">
        <v>14.8</v>
      </c>
      <c r="G12" s="75">
        <v>212</v>
      </c>
      <c r="H12" s="14"/>
      <c r="I12" s="14"/>
      <c r="J12" s="14"/>
      <c r="K12" s="14"/>
      <c r="L12" s="14"/>
      <c r="M12" s="14"/>
      <c r="N12" s="14"/>
      <c r="O12" s="15"/>
    </row>
    <row r="13" spans="1:15" ht="15.75" thickBot="1" x14ac:dyDescent="0.3">
      <c r="A13" s="54"/>
      <c r="B13" s="55"/>
      <c r="C13" s="37">
        <v>550</v>
      </c>
      <c r="D13" s="37">
        <f>SUM(D9:D12)</f>
        <v>15.120000000000001</v>
      </c>
      <c r="E13" s="37">
        <f>SUM(E9:E12)</f>
        <v>19.52</v>
      </c>
      <c r="F13" s="37">
        <f>SUM(F9:F12)</f>
        <v>89.86999999999999</v>
      </c>
      <c r="G13" s="37">
        <f>SUM(G9:G12)</f>
        <v>594.54999999999995</v>
      </c>
      <c r="H13" s="37"/>
      <c r="I13" s="37"/>
      <c r="J13" s="37"/>
      <c r="K13" s="37"/>
      <c r="L13" s="37"/>
      <c r="M13" s="37"/>
      <c r="N13" s="37"/>
      <c r="O13" s="56"/>
    </row>
    <row r="14" spans="1:15" ht="15.75" thickBot="1" x14ac:dyDescent="0.3">
      <c r="A14" s="32"/>
      <c r="B14" s="33" t="s">
        <v>20</v>
      </c>
      <c r="C14" s="34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6"/>
    </row>
    <row r="15" spans="1:15" x14ac:dyDescent="0.25">
      <c r="A15" s="49"/>
      <c r="B15" s="10"/>
      <c r="C15" s="50"/>
      <c r="D15" s="9"/>
      <c r="E15" s="9"/>
      <c r="F15" s="9"/>
      <c r="G15" s="9"/>
      <c r="H15" s="25"/>
      <c r="I15" s="25"/>
      <c r="J15" s="25"/>
      <c r="K15" s="25"/>
      <c r="L15" s="25"/>
      <c r="M15" s="25"/>
      <c r="N15" s="25"/>
      <c r="O15" s="26"/>
    </row>
    <row r="16" spans="1:15" x14ac:dyDescent="0.25">
      <c r="A16" s="49"/>
      <c r="B16" s="10"/>
      <c r="C16" s="50"/>
      <c r="D16" s="9"/>
      <c r="E16" s="9"/>
      <c r="F16" s="9"/>
      <c r="G16" s="9"/>
      <c r="H16" s="14"/>
      <c r="I16" s="14"/>
      <c r="J16" s="14"/>
      <c r="K16" s="14"/>
      <c r="L16" s="14"/>
      <c r="M16" s="14"/>
      <c r="N16" s="14"/>
      <c r="O16" s="15"/>
    </row>
    <row r="17" spans="1:15" x14ac:dyDescent="0.25">
      <c r="A17" s="49"/>
      <c r="B17" s="10"/>
      <c r="C17" s="50"/>
      <c r="D17" s="9"/>
      <c r="E17" s="9"/>
      <c r="F17" s="9"/>
      <c r="G17" s="9"/>
      <c r="H17" s="14"/>
      <c r="I17" s="14"/>
      <c r="J17" s="14"/>
      <c r="K17" s="14"/>
      <c r="L17" s="14"/>
      <c r="M17" s="14"/>
      <c r="N17" s="14"/>
      <c r="O17" s="15"/>
    </row>
    <row r="18" spans="1:15" x14ac:dyDescent="0.25">
      <c r="A18" s="49"/>
      <c r="B18" s="10"/>
      <c r="C18" s="50"/>
      <c r="D18" s="9"/>
      <c r="E18" s="9"/>
      <c r="F18" s="9"/>
      <c r="G18" s="9"/>
      <c r="H18" s="14"/>
      <c r="I18" s="14"/>
      <c r="J18" s="14"/>
      <c r="K18" s="14"/>
      <c r="L18" s="14"/>
      <c r="M18" s="14"/>
      <c r="N18" s="14"/>
      <c r="O18" s="15"/>
    </row>
    <row r="19" spans="1:15" x14ac:dyDescent="0.25">
      <c r="A19" s="49"/>
      <c r="B19" s="10"/>
      <c r="C19" s="50"/>
      <c r="D19" s="9"/>
      <c r="E19" s="9"/>
      <c r="F19" s="9"/>
      <c r="G19" s="9"/>
      <c r="H19" s="14"/>
      <c r="I19" s="14"/>
      <c r="J19" s="14"/>
      <c r="K19" s="14"/>
      <c r="L19" s="14"/>
      <c r="M19" s="14"/>
      <c r="N19" s="14"/>
      <c r="O19" s="15"/>
    </row>
    <row r="20" spans="1:15" x14ac:dyDescent="0.25">
      <c r="A20" s="12"/>
      <c r="B20" s="10"/>
      <c r="C20" s="13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5"/>
    </row>
    <row r="21" spans="1:15" s="57" customFormat="1" x14ac:dyDescent="0.25">
      <c r="A21" s="12"/>
      <c r="B21" s="10"/>
      <c r="C21" s="13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5"/>
    </row>
    <row r="22" spans="1:15" s="57" customFormat="1" x14ac:dyDescent="0.25">
      <c r="A22" s="54"/>
      <c r="B22" s="55"/>
      <c r="C22" s="37">
        <f>SUM(C15:C21)</f>
        <v>0</v>
      </c>
      <c r="D22" s="37">
        <f t="shared" ref="D22:N22" si="0">SUM(D15:D21)</f>
        <v>0</v>
      </c>
      <c r="E22" s="37">
        <f t="shared" si="0"/>
        <v>0</v>
      </c>
      <c r="F22" s="37">
        <f t="shared" si="0"/>
        <v>0</v>
      </c>
      <c r="G22" s="37">
        <f t="shared" si="0"/>
        <v>0</v>
      </c>
      <c r="H22" s="37"/>
      <c r="I22" s="37"/>
      <c r="J22" s="37"/>
      <c r="K22" s="37"/>
      <c r="L22" s="37"/>
      <c r="M22" s="37"/>
      <c r="N22" s="37"/>
      <c r="O22" s="56"/>
    </row>
    <row r="23" spans="1:15" ht="15.75" thickBot="1" x14ac:dyDescent="0.3">
      <c r="A23" s="58"/>
      <c r="B23" s="59" t="s">
        <v>21</v>
      </c>
      <c r="C23" s="38">
        <f t="shared" ref="C23:O23" si="1">SUM(C13+C22)</f>
        <v>550</v>
      </c>
      <c r="D23" s="38">
        <f t="shared" si="1"/>
        <v>15.120000000000001</v>
      </c>
      <c r="E23" s="38">
        <f t="shared" si="1"/>
        <v>19.52</v>
      </c>
      <c r="F23" s="38">
        <f t="shared" si="1"/>
        <v>89.86999999999999</v>
      </c>
      <c r="G23" s="38">
        <f t="shared" si="1"/>
        <v>594.54999999999995</v>
      </c>
      <c r="H23" s="38"/>
      <c r="I23" s="38"/>
      <c r="J23" s="38"/>
      <c r="K23" s="38"/>
      <c r="L23" s="38"/>
      <c r="M23" s="38"/>
      <c r="N23" s="38"/>
      <c r="O23" s="38"/>
    </row>
  </sheetData>
  <mergeCells count="9">
    <mergeCell ref="G5:G6"/>
    <mergeCell ref="H5:K5"/>
    <mergeCell ref="L5:O5"/>
    <mergeCell ref="A3:A4"/>
    <mergeCell ref="B3:B4"/>
    <mergeCell ref="A5:A6"/>
    <mergeCell ref="B5:B6"/>
    <mergeCell ref="C5:C6"/>
    <mergeCell ref="D5:F5"/>
  </mergeCells>
  <pageMargins left="0.7" right="0.7" top="0.75" bottom="0.75" header="0.3" footer="0.3"/>
  <pageSetup paperSize="9" scale="72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3"/>
  <sheetViews>
    <sheetView zoomScale="90" zoomScaleNormal="90" workbookViewId="0">
      <selection activeCell="H5" sqref="H5:O23"/>
    </sheetView>
  </sheetViews>
  <sheetFormatPr defaultRowHeight="15" x14ac:dyDescent="0.25"/>
  <cols>
    <col min="1" max="1" width="13.42578125" customWidth="1"/>
    <col min="2" max="2" width="42.28515625" customWidth="1"/>
    <col min="3" max="3" width="10" customWidth="1"/>
    <col min="6" max="6" width="10.7109375" customWidth="1"/>
    <col min="7" max="7" width="17" customWidth="1"/>
  </cols>
  <sheetData>
    <row r="1" spans="1:15" x14ac:dyDescent="0.25">
      <c r="A1" s="52" t="s">
        <v>0</v>
      </c>
      <c r="B1" s="2" t="s">
        <v>29</v>
      </c>
      <c r="C1" s="3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 x14ac:dyDescent="0.25">
      <c r="A2" s="52" t="s">
        <v>2</v>
      </c>
      <c r="B2" s="5" t="str">
        <f>'День 1'!B2</f>
        <v>осенне-зимний</v>
      </c>
      <c r="C2" s="3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5" ht="15" customHeight="1" x14ac:dyDescent="0.25">
      <c r="A3" s="111" t="s">
        <v>3</v>
      </c>
      <c r="B3" s="113" t="str">
        <f>'День 1'!B3:B4</f>
        <v>12-18 лет</v>
      </c>
      <c r="C3" s="3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 ht="15.75" thickBot="1" x14ac:dyDescent="0.3">
      <c r="A4" s="112"/>
      <c r="B4" s="114"/>
      <c r="C4" s="3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ht="15" customHeight="1" x14ac:dyDescent="0.25">
      <c r="A5" s="115" t="s">
        <v>4</v>
      </c>
      <c r="B5" s="117" t="s">
        <v>5</v>
      </c>
      <c r="C5" s="119" t="s">
        <v>6</v>
      </c>
      <c r="D5" s="106" t="s">
        <v>7</v>
      </c>
      <c r="E5" s="106"/>
      <c r="F5" s="106"/>
      <c r="G5" s="106" t="s">
        <v>8</v>
      </c>
      <c r="H5" s="106"/>
      <c r="I5" s="106"/>
      <c r="J5" s="106"/>
      <c r="K5" s="106"/>
      <c r="L5" s="108"/>
      <c r="M5" s="109"/>
      <c r="N5" s="109"/>
      <c r="O5" s="110"/>
    </row>
    <row r="6" spans="1:15" ht="15.75" thickBot="1" x14ac:dyDescent="0.3">
      <c r="A6" s="116"/>
      <c r="B6" s="118"/>
      <c r="C6" s="120"/>
      <c r="D6" s="51" t="s">
        <v>9</v>
      </c>
      <c r="E6" s="51" t="s">
        <v>10</v>
      </c>
      <c r="F6" s="51" t="s">
        <v>11</v>
      </c>
      <c r="G6" s="107"/>
      <c r="H6" s="51"/>
      <c r="I6" s="51"/>
      <c r="J6" s="51"/>
      <c r="K6" s="51"/>
      <c r="L6" s="51"/>
      <c r="M6" s="7"/>
      <c r="N6" s="7"/>
      <c r="O6" s="8"/>
    </row>
    <row r="7" spans="1:15" ht="15.75" thickBot="1" x14ac:dyDescent="0.3">
      <c r="A7" s="17" t="s">
        <v>12</v>
      </c>
      <c r="B7" s="18" t="s">
        <v>13</v>
      </c>
      <c r="C7" s="19" t="s">
        <v>14</v>
      </c>
      <c r="D7" s="20" t="s">
        <v>15</v>
      </c>
      <c r="E7" s="20" t="s">
        <v>16</v>
      </c>
      <c r="F7" s="20" t="s">
        <v>17</v>
      </c>
      <c r="G7" s="20" t="s">
        <v>18</v>
      </c>
      <c r="H7" s="20"/>
      <c r="I7" s="20"/>
      <c r="J7" s="20"/>
      <c r="K7" s="20"/>
      <c r="L7" s="20"/>
      <c r="M7" s="20"/>
      <c r="N7" s="20"/>
      <c r="O7" s="21"/>
    </row>
    <row r="8" spans="1:15" ht="15.75" thickBot="1" x14ac:dyDescent="0.3">
      <c r="A8" s="27"/>
      <c r="B8" s="28" t="s">
        <v>19</v>
      </c>
      <c r="C8" s="29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1"/>
    </row>
    <row r="9" spans="1:15" x14ac:dyDescent="0.25">
      <c r="A9" s="22">
        <v>173</v>
      </c>
      <c r="B9" s="23" t="s">
        <v>79</v>
      </c>
      <c r="C9" s="24">
        <v>250</v>
      </c>
      <c r="D9" s="25">
        <v>9.83</v>
      </c>
      <c r="E9" s="25">
        <v>12.58</v>
      </c>
      <c r="F9" s="25">
        <v>61.7</v>
      </c>
      <c r="G9" s="25">
        <v>400</v>
      </c>
      <c r="H9" s="66"/>
      <c r="I9" s="25"/>
      <c r="J9" s="25"/>
      <c r="K9" s="25"/>
      <c r="L9" s="25"/>
      <c r="M9" s="25"/>
      <c r="N9" s="25"/>
      <c r="O9" s="26"/>
    </row>
    <row r="10" spans="1:15" x14ac:dyDescent="0.25">
      <c r="A10" s="12">
        <v>537</v>
      </c>
      <c r="B10" s="10" t="s">
        <v>91</v>
      </c>
      <c r="C10" s="13">
        <v>100</v>
      </c>
      <c r="D10" s="14">
        <v>2.8</v>
      </c>
      <c r="E10" s="14">
        <v>3.2</v>
      </c>
      <c r="F10" s="14">
        <v>15.5</v>
      </c>
      <c r="G10" s="14">
        <v>127</v>
      </c>
      <c r="H10" s="14"/>
      <c r="I10" s="14"/>
      <c r="J10" s="14"/>
      <c r="K10" s="14"/>
      <c r="L10" s="14"/>
      <c r="M10" s="14"/>
      <c r="N10" s="14"/>
      <c r="O10" s="15"/>
    </row>
    <row r="11" spans="1:15" x14ac:dyDescent="0.25">
      <c r="A11" s="12">
        <v>501</v>
      </c>
      <c r="B11" s="10" t="s">
        <v>87</v>
      </c>
      <c r="C11" s="13">
        <v>200</v>
      </c>
      <c r="D11" s="14">
        <v>4.6500000000000004</v>
      </c>
      <c r="E11" s="14">
        <v>2.1</v>
      </c>
      <c r="F11" s="14">
        <v>15.2</v>
      </c>
      <c r="G11" s="14">
        <v>61</v>
      </c>
      <c r="H11" s="14"/>
      <c r="I11" s="14"/>
      <c r="J11" s="14"/>
      <c r="K11" s="14"/>
      <c r="L11" s="14"/>
      <c r="M11" s="14"/>
      <c r="N11" s="14"/>
      <c r="O11" s="15"/>
    </row>
    <row r="12" spans="1:15" x14ac:dyDescent="0.25">
      <c r="A12" s="12"/>
      <c r="B12" s="10"/>
      <c r="C12" s="16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5"/>
    </row>
    <row r="13" spans="1:15" ht="15.75" thickBot="1" x14ac:dyDescent="0.3">
      <c r="A13" s="54"/>
      <c r="B13" s="55"/>
      <c r="C13" s="37">
        <f>SUM(C9:C12)</f>
        <v>550</v>
      </c>
      <c r="D13" s="37">
        <f>SUM(D9:D12)</f>
        <v>17.28</v>
      </c>
      <c r="E13" s="37">
        <f>SUM(E9:E12)</f>
        <v>17.880000000000003</v>
      </c>
      <c r="F13" s="37">
        <f>SUM(F9:F12)</f>
        <v>92.4</v>
      </c>
      <c r="G13" s="37">
        <f>SUM(G9:G12)</f>
        <v>588</v>
      </c>
      <c r="H13" s="37"/>
      <c r="I13" s="37"/>
      <c r="J13" s="37"/>
      <c r="K13" s="37"/>
      <c r="L13" s="37"/>
      <c r="M13" s="37"/>
      <c r="N13" s="37"/>
      <c r="O13" s="56"/>
    </row>
    <row r="14" spans="1:15" ht="15.75" thickBot="1" x14ac:dyDescent="0.3">
      <c r="A14" s="32"/>
      <c r="B14" s="33" t="s">
        <v>20</v>
      </c>
      <c r="C14" s="34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6"/>
    </row>
    <row r="15" spans="1:15" x14ac:dyDescent="0.25">
      <c r="A15" s="49"/>
      <c r="B15" s="10"/>
      <c r="C15" s="50"/>
      <c r="D15" s="9"/>
      <c r="E15" s="9"/>
      <c r="F15" s="9"/>
      <c r="G15" s="9"/>
      <c r="H15" s="25"/>
      <c r="I15" s="25"/>
      <c r="J15" s="25"/>
      <c r="K15" s="25"/>
      <c r="L15" s="25"/>
      <c r="M15" s="25"/>
      <c r="N15" s="25"/>
      <c r="O15" s="26"/>
    </row>
    <row r="16" spans="1:15" x14ac:dyDescent="0.25">
      <c r="A16" s="49"/>
      <c r="B16" s="10"/>
      <c r="C16" s="50"/>
      <c r="D16" s="9"/>
      <c r="E16" s="9"/>
      <c r="F16" s="9"/>
      <c r="G16" s="9"/>
      <c r="H16" s="14"/>
      <c r="I16" s="14"/>
      <c r="J16" s="14"/>
      <c r="K16" s="14"/>
      <c r="L16" s="14"/>
      <c r="M16" s="14"/>
      <c r="N16" s="14"/>
      <c r="O16" s="15"/>
    </row>
    <row r="17" spans="1:15" x14ac:dyDescent="0.25">
      <c r="A17" s="49"/>
      <c r="B17" s="10"/>
      <c r="C17" s="50"/>
      <c r="D17" s="9"/>
      <c r="E17" s="9"/>
      <c r="F17" s="9"/>
      <c r="G17" s="9"/>
      <c r="H17" s="14"/>
      <c r="I17" s="14"/>
      <c r="J17" s="14"/>
      <c r="K17" s="14"/>
      <c r="L17" s="14"/>
      <c r="M17" s="14"/>
      <c r="N17" s="14"/>
      <c r="O17" s="15"/>
    </row>
    <row r="18" spans="1:15" x14ac:dyDescent="0.25">
      <c r="A18" s="49"/>
      <c r="B18" s="10"/>
      <c r="C18" s="50"/>
      <c r="D18" s="9"/>
      <c r="E18" s="9"/>
      <c r="F18" s="9"/>
      <c r="G18" s="9"/>
      <c r="H18" s="14"/>
      <c r="I18" s="14"/>
      <c r="J18" s="14"/>
      <c r="K18" s="14"/>
      <c r="L18" s="14"/>
      <c r="M18" s="14"/>
      <c r="N18" s="14"/>
      <c r="O18" s="15"/>
    </row>
    <row r="19" spans="1:15" x14ac:dyDescent="0.25">
      <c r="A19" s="49"/>
      <c r="B19" s="10"/>
      <c r="C19" s="50"/>
      <c r="D19" s="9"/>
      <c r="E19" s="9"/>
      <c r="F19" s="9"/>
      <c r="G19" s="9"/>
      <c r="H19" s="14"/>
      <c r="I19" s="14"/>
      <c r="J19" s="14"/>
      <c r="K19" s="14"/>
      <c r="L19" s="14"/>
      <c r="M19" s="14"/>
      <c r="N19" s="14"/>
      <c r="O19" s="15"/>
    </row>
    <row r="20" spans="1:15" x14ac:dyDescent="0.25">
      <c r="A20" s="49"/>
      <c r="B20" s="10"/>
      <c r="C20" s="50"/>
      <c r="D20" s="9"/>
      <c r="E20" s="9"/>
      <c r="F20" s="9"/>
      <c r="G20" s="9"/>
      <c r="H20" s="14"/>
      <c r="I20" s="14"/>
      <c r="J20" s="14"/>
      <c r="K20" s="14"/>
      <c r="L20" s="14"/>
      <c r="M20" s="14"/>
      <c r="N20" s="14"/>
      <c r="O20" s="15"/>
    </row>
    <row r="21" spans="1:15" s="57" customFormat="1" x14ac:dyDescent="0.25">
      <c r="A21" s="12"/>
      <c r="B21" s="10"/>
      <c r="C21" s="13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5"/>
    </row>
    <row r="22" spans="1:15" s="57" customFormat="1" x14ac:dyDescent="0.25">
      <c r="A22" s="54"/>
      <c r="B22" s="55"/>
      <c r="C22" s="37">
        <f>SUM(C15:C21)</f>
        <v>0</v>
      </c>
      <c r="D22" s="37">
        <f t="shared" ref="D22:N22" si="0">SUM(D15:D21)</f>
        <v>0</v>
      </c>
      <c r="E22" s="37">
        <f t="shared" si="0"/>
        <v>0</v>
      </c>
      <c r="F22" s="37">
        <f t="shared" si="0"/>
        <v>0</v>
      </c>
      <c r="G22" s="37">
        <f t="shared" si="0"/>
        <v>0</v>
      </c>
      <c r="H22" s="37"/>
      <c r="I22" s="37"/>
      <c r="J22" s="37"/>
      <c r="K22" s="37"/>
      <c r="L22" s="37"/>
      <c r="M22" s="37"/>
      <c r="N22" s="37"/>
      <c r="O22" s="56"/>
    </row>
    <row r="23" spans="1:15" ht="15.75" thickBot="1" x14ac:dyDescent="0.3">
      <c r="A23" s="58"/>
      <c r="B23" s="59" t="s">
        <v>21</v>
      </c>
      <c r="C23" s="38">
        <f t="shared" ref="C23:O23" si="1">SUM(C13+C22)</f>
        <v>550</v>
      </c>
      <c r="D23" s="38">
        <f t="shared" si="1"/>
        <v>17.28</v>
      </c>
      <c r="E23" s="38">
        <f t="shared" si="1"/>
        <v>17.880000000000003</v>
      </c>
      <c r="F23" s="38">
        <f t="shared" si="1"/>
        <v>92.4</v>
      </c>
      <c r="G23" s="38">
        <f t="shared" si="1"/>
        <v>588</v>
      </c>
      <c r="H23" s="38"/>
      <c r="I23" s="38"/>
      <c r="J23" s="38"/>
      <c r="K23" s="38"/>
      <c r="L23" s="38"/>
      <c r="M23" s="38"/>
      <c r="N23" s="38"/>
      <c r="O23" s="38"/>
    </row>
  </sheetData>
  <mergeCells count="9">
    <mergeCell ref="G5:G6"/>
    <mergeCell ref="H5:K5"/>
    <mergeCell ref="L5:O5"/>
    <mergeCell ref="A3:A4"/>
    <mergeCell ref="B3:B4"/>
    <mergeCell ref="A5:A6"/>
    <mergeCell ref="B5:B6"/>
    <mergeCell ref="C5:C6"/>
    <mergeCell ref="D5:F5"/>
  </mergeCells>
  <pageMargins left="0.7" right="0.7" top="0.75" bottom="0.75" header="0.3" footer="0.3"/>
  <pageSetup paperSize="9"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15</vt:i4>
      </vt:variant>
    </vt:vector>
  </HeadingPairs>
  <TitlesOfParts>
    <vt:vector size="15" baseType="lpstr">
      <vt:lpstr>День 1</vt:lpstr>
      <vt:lpstr>День 2</vt:lpstr>
      <vt:lpstr>День 3</vt:lpstr>
      <vt:lpstr>День 4</vt:lpstr>
      <vt:lpstr>День 5</vt:lpstr>
      <vt:lpstr>День 6</vt:lpstr>
      <vt:lpstr>День 7</vt:lpstr>
      <vt:lpstr>День 8</vt:lpstr>
      <vt:lpstr>День 9</vt:lpstr>
      <vt:lpstr>День 10</vt:lpstr>
      <vt:lpstr>Средний показатель</vt:lpstr>
      <vt:lpstr>Калорийность</vt:lpstr>
      <vt:lpstr>Белки</vt:lpstr>
      <vt:lpstr>Жиры</vt:lpstr>
      <vt:lpstr>Углеводы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2024-08-27T12:47:26Z</dcterms:modified>
</cp:coreProperties>
</file>